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116A2EBB-5AB2-43F0-B26D-7C775B78B9C7}"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<sst xmlns="http://schemas.openxmlformats.org/spreadsheetml/2006/main" count="265" uniqueCount="100">
  <si>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</si>
  <si>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</si>
  <si>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</si>
  <si>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</si>
  <si>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</si>
  <si>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</si>
  <si>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</si>
  <si>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</si>
  <si>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</si>
  <si>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</si>
  <si>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</si>
  <si>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</si>
  <si>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</si>
  <si>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</si>
  <si>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</si>
  <si>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</si>
  <si>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</si>
  <si>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</si>
  <si>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</si>
  <si>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</si>
  <si>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</si>
  <si>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</si>
  <si>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</si>
  <si>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</si>
  <si>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</si>
  <si>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</si>
  <si>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</si>
  <si>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</si>
  <si>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</si>
  <si>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</si>
  <si>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</si>
  <si>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</si>
  <si>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</si>
  <si>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</si>
  <si>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</si>
  <si>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</si>
  <si>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</si>
  <si>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</si>
  <si>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</si>
  <si>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</si>
  <si>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</si>
  <si>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</si>
  <si>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</si>
  <si>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</si>
  <si>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</si>
  <si>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</si>
  <si>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</si>
  <si>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</si>
  <si>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</si>
  <si>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</si>
  <si>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</si>
  <si>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</si>
  <si>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</si>
  <si>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</si>
  <si>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</si>
  <si>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</si>
  <si>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</si>
  <si>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</si>
  <si>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</si>
  <si>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</si>
  <si>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</si>
  <si>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</si>
  <si>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</si>
  <si>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</si>
  <si>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</si>
  <si>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</si>
  <si>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</si>
  <si>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</si>
  <si>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</si>
  <si>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</si>
  <si>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</si>
  <si>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</si>
  <si>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</si>
  <si>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</si>
  <si>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</si>
  <si>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</si>
  <si>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</si>
  <si>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</si>
  <si>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</si>
  <si>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</si>
  <si>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</si>
  <si>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</si>
  <si>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</si>
  <si>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</si>
  <si>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</si>
  <si>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</si>
  <si>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</si>
  <si>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</si>
  <si>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</si>
  <si>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</si>
  <si>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</si>
  <si>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</si>
  <si>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</si>
  <si>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</si>
  <si>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</si>
  <si>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</si>
  <si>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</si>
  <si>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20 February 2026</t>
  </si>
  <si>
    <t>20.02.2026</t>
  </si>
  <si>
    <t>21.02.2025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</si>
</sst>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1628255</v>
      </c>
      <c r="C11" s="54">
        <v>1574786</v>
      </c>
      <c r="D11" s="73">
        <f>IFERROR(((B11/C11)-1)*100,IF(B11+C11&lt;&gt;0,100,0))</f>
        <v>3.3953184750181942</v>
      </c>
      <c r="E11" s="54">
        <v>14178643</v>
      </c>
      <c r="F11" s="54">
        <v>11698869</v>
      </c>
      <c r="G11" s="73">
        <f>IFERROR(((E11/F11)-1)*100,IF(E11+F11&lt;&gt;0,100,0))</f>
        <v>21.196698586846296</v>
      </c>
    </row>
    <row r="12" spans="1:7" s="15" customFormat="1" ht="12" x14ac:dyDescent="0.2">
      <c r="A12" s="51" t="s">
        <v>9</v>
      </c>
      <c r="B12" s="54">
        <v>1622542.9950000001</v>
      </c>
      <c r="C12" s="54">
        <v>1504974.8389999999</v>
      </c>
      <c r="D12" s="73">
        <f>IFERROR(((B12/C12)-1)*100,IF(B12+C12&lt;&gt;0,100,0))</f>
        <v>7.8119682105861621</v>
      </c>
      <c r="E12" s="54">
        <v>12228015.659</v>
      </c>
      <c r="F12" s="54">
        <v>10430115.858999999</v>
      </c>
      <c r="G12" s="73">
        <f>IFERROR(((E12/F12)-1)*100,IF(E12+F12&lt;&gt;0,100,0))</f>
        <v>17.237582250331563</v>
      </c>
    </row>
    <row r="13" spans="1:7" s="15" customFormat="1" ht="12" x14ac:dyDescent="0.2">
      <c r="A13" s="51" t="s">
        <v>10</v>
      </c>
      <c r="B13" s="54">
        <v>138389839.28402099</v>
      </c>
      <c r="C13" s="54">
        <v>128093073.801442</v>
      </c>
      <c r="D13" s="73">
        <f>IFERROR(((B13/C13)-1)*100,IF(B13+C13&lt;&gt;0,100,0))</f>
        <v>8.0385029236944341</v>
      </c>
      <c r="E13" s="54">
        <v>1116612883.00014</v>
      </c>
      <c r="F13" s="54">
        <v>824283018.589921</v>
      </c>
      <c r="G13" s="73">
        <f>IFERROR(((E13/F13)-1)*100,IF(E13+F13&lt;&gt;0,100,0))</f>
        <v>35.464744246496771</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608</v>
      </c>
      <c r="C16" s="54">
        <v>529</v>
      </c>
      <c r="D16" s="73">
        <f>IFERROR(((B16/C16)-1)*100,IF(B16+C16&lt;&gt;0,100,0))</f>
        <v>14.933837429111541</v>
      </c>
      <c r="E16" s="54">
        <v>3948</v>
      </c>
      <c r="F16" s="54">
        <v>3347</v>
      </c>
      <c r="G16" s="73">
        <f>IFERROR(((E16/F16)-1)*100,IF(E16+F16&lt;&gt;0,100,0))</f>
        <v>17.956378846728406</v>
      </c>
    </row>
    <row r="17" spans="1:7" s="15" customFormat="1" ht="12" x14ac:dyDescent="0.2">
      <c r="A17" s="51" t="s">
        <v>9</v>
      </c>
      <c r="B17" s="54">
        <v>235654.03099999999</v>
      </c>
      <c r="C17" s="54">
        <v>256410.49299999999</v>
      </c>
      <c r="D17" s="73">
        <f>IFERROR(((B17/C17)-1)*100,IF(B17+C17&lt;&gt;0,100,0))</f>
        <v>-8.0950127107317744</v>
      </c>
      <c r="E17" s="54">
        <v>1798820.3940000001</v>
      </c>
      <c r="F17" s="54">
        <v>1323606.149</v>
      </c>
      <c r="G17" s="73">
        <f>IFERROR(((E17/F17)-1)*100,IF(E17+F17&lt;&gt;0,100,0))</f>
        <v>35.902994660385204</v>
      </c>
    </row>
    <row r="18" spans="1:7" s="15" customFormat="1" ht="12" x14ac:dyDescent="0.2">
      <c r="A18" s="51" t="s">
        <v>10</v>
      </c>
      <c r="B18" s="54">
        <v>21792646.4688369</v>
      </c>
      <c r="C18" s="54">
        <v>19862032.586407401</v>
      </c>
      <c r="D18" s="73">
        <f>IFERROR(((B18/C18)-1)*100,IF(B18+C18&lt;&gt;0,100,0))</f>
        <v>9.7201224196496128</v>
      </c>
      <c r="E18" s="54">
        <v>140090776.381271</v>
      </c>
      <c r="F18" s="54">
        <v>109829785.35378601</v>
      </c>
      <c r="G18" s="73">
        <f>IFERROR(((E18/F18)-1)*100,IF(E18+F18&lt;&gt;0,100,0))</f>
        <v>27.552626939957726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22614694.513440002</v>
      </c>
      <c r="C24" s="53">
        <v>20340612.44692</v>
      </c>
      <c r="D24" s="52">
        <f>B24-C24</f>
        <v>2274082.0665200017</v>
      </c>
      <c r="E24" s="54">
        <v>224537986.73936999</v>
      </c>
      <c r="F24" s="54">
        <v>99883785.363629997</v>
      </c>
      <c r="G24" s="52">
        <f>E24-F24</f>
        <v>124654201.37573999</v>
      </c>
    </row>
    <row r="25" spans="1:7" s="15" customFormat="1" ht="12" x14ac:dyDescent="0.2">
      <c r="A25" s="55" t="s">
        <v>15</v>
      </c>
      <c r="B25" s="53">
        <v>18943536.900139999</v>
      </c>
      <c r="C25" s="53">
        <v>23372238.57384</v>
      </c>
      <c r="D25" s="52">
        <f>B25-C25</f>
        <v>-4428701.6737000011</v>
      </c>
      <c r="E25" s="54">
        <v>203710036.71258</v>
      </c>
      <c r="F25" s="54">
        <v>138544350.05899</v>
      </c>
      <c r="G25" s="52">
        <f>E25-F25</f>
        <v>65165686.653589994</v>
      </c>
    </row>
    <row r="26" spans="1:7" s="25" customFormat="1" ht="12" x14ac:dyDescent="0.2">
      <c r="A26" s="56" t="s">
        <v>16</v>
      </c>
      <c r="B26" s="57">
        <f>B24-B25</f>
        <v>3671157.6133000031</v>
      </c>
      <c r="C26" s="57">
        <f>C24-C25</f>
        <v>-3031626.1269199997</v>
      </c>
      <c r="D26" s="57"/>
      <c r="E26" s="57">
        <f>E24-E25</f>
        <v>20827950.026789993</v>
      </c>
      <c r="F26" s="57">
        <f>F24-F25</f>
        <v>-38660564.695360005</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123022.03302115999</v>
      </c>
      <c r="C33" s="104">
        <v>88913.81356327</v>
      </c>
      <c r="D33" s="73">
        <f t="shared" ref="D33:D42" si="0">IFERROR(((B33/C33)-1)*100,IF(B33+C33&lt;&gt;0,100,0))</f>
        <v>38.36099036919498</v>
      </c>
      <c r="E33" s="51"/>
      <c r="F33" s="104">
        <v>123356.35</v>
      </c>
      <c r="G33" s="104">
        <v>119410.04</v>
      </c>
    </row>
    <row r="34" spans="1:7" s="15" customFormat="1" ht="12" x14ac:dyDescent="0.2">
      <c r="A34" s="51" t="s">
        <v>23</v>
      </c>
      <c r="B34" s="104">
        <v>120298.99394703</v>
      </c>
      <c r="C34" s="104">
        <v>88560.003551739996</v>
      </c>
      <c r="D34" s="73">
        <f t="shared" si="0"/>
        <v>35.838966940360308</v>
      </c>
      <c r="E34" s="51"/>
      <c r="F34" s="104">
        <v>120593.12</v>
      </c>
      <c r="G34" s="104">
        <v>116829.29</v>
      </c>
    </row>
    <row r="35" spans="1:7" s="15" customFormat="1" ht="12" x14ac:dyDescent="0.2">
      <c r="A35" s="51" t="s">
        <v>24</v>
      </c>
      <c r="B35" s="104">
        <v>112339.95401633</v>
      </c>
      <c r="C35" s="104">
        <v>89104.142792640007</v>
      </c>
      <c r="D35" s="73">
        <f t="shared" si="0"/>
        <v>26.077139059362864</v>
      </c>
      <c r="E35" s="51"/>
      <c r="F35" s="104">
        <v>112519.85</v>
      </c>
      <c r="G35" s="104">
        <v>110642.42</v>
      </c>
    </row>
    <row r="36" spans="1:7" s="15" customFormat="1" ht="12" x14ac:dyDescent="0.2">
      <c r="A36" s="51" t="s">
        <v>25</v>
      </c>
      <c r="B36" s="104">
        <v>114829.51061302</v>
      </c>
      <c r="C36" s="104">
        <v>81391.763657400006</v>
      </c>
      <c r="D36" s="73">
        <f t="shared" si="0"/>
        <v>41.082470084280921</v>
      </c>
      <c r="E36" s="51"/>
      <c r="F36" s="104">
        <v>115205.06</v>
      </c>
      <c r="G36" s="104">
        <v>111292.81</v>
      </c>
    </row>
    <row r="37" spans="1:7" s="15" customFormat="1" ht="12" x14ac:dyDescent="0.2">
      <c r="A37" s="51" t="s">
        <v>79</v>
      </c>
      <c r="B37" s="104">
        <v>142479.54964791</v>
      </c>
      <c r="C37" s="104">
        <v>61666.218274569997</v>
      </c>
      <c r="D37" s="73">
        <f t="shared" si="0"/>
        <v>131.04959836115961</v>
      </c>
      <c r="E37" s="51"/>
      <c r="F37" s="104">
        <v>143507.43</v>
      </c>
      <c r="G37" s="104">
        <v>133939.48000000001</v>
      </c>
    </row>
    <row r="38" spans="1:7" s="15" customFormat="1" ht="12" x14ac:dyDescent="0.2">
      <c r="A38" s="51" t="s">
        <v>26</v>
      </c>
      <c r="B38" s="104">
        <v>132533.97102035</v>
      </c>
      <c r="C38" s="104">
        <v>128291.97896509001</v>
      </c>
      <c r="D38" s="73">
        <f t="shared" si="0"/>
        <v>3.3065138518241222</v>
      </c>
      <c r="E38" s="51"/>
      <c r="F38" s="104">
        <v>133415.04000000001</v>
      </c>
      <c r="G38" s="104">
        <v>130178.32</v>
      </c>
    </row>
    <row r="39" spans="1:7" s="15" customFormat="1" ht="12" x14ac:dyDescent="0.2">
      <c r="A39" s="51" t="s">
        <v>27</v>
      </c>
      <c r="B39" s="104">
        <v>27090.725455700001</v>
      </c>
      <c r="C39" s="104">
        <v>20474.58357594</v>
      </c>
      <c r="D39" s="73">
        <f t="shared" si="0"/>
        <v>32.313926460192974</v>
      </c>
      <c r="E39" s="51"/>
      <c r="F39" s="104">
        <v>27394.5</v>
      </c>
      <c r="G39" s="104">
        <v>26412.97</v>
      </c>
    </row>
    <row r="40" spans="1:7" s="15" customFormat="1" ht="12" x14ac:dyDescent="0.2">
      <c r="A40" s="51" t="s">
        <v>28</v>
      </c>
      <c r="B40" s="104">
        <v>146708.82794242</v>
      </c>
      <c r="C40" s="104">
        <v>126122.62102689</v>
      </c>
      <c r="D40" s="73">
        <f t="shared" si="0"/>
        <v>16.322374803121885</v>
      </c>
      <c r="E40" s="51"/>
      <c r="F40" s="104">
        <v>147877.51999999999</v>
      </c>
      <c r="G40" s="104">
        <v>143667.51999999999</v>
      </c>
    </row>
    <row r="41" spans="1:7" s="15" customFormat="1" ht="12" x14ac:dyDescent="0.2">
      <c r="A41" s="51" t="s">
        <v>29</v>
      </c>
      <c r="B41" s="59"/>
      <c r="C41" s="59"/>
      <c r="D41" s="73">
        <f t="shared" si="0"/>
        <v>0</v>
      </c>
      <c r="E41" s="51"/>
      <c r="F41" s="59"/>
      <c r="G41" s="59"/>
    </row>
    <row r="42" spans="1:7" s="15" customFormat="1" ht="12" x14ac:dyDescent="0.2">
      <c r="A42" s="51" t="s">
        <v>78</v>
      </c>
      <c r="B42" s="104">
        <v>632.68272882999997</v>
      </c>
      <c r="C42" s="104">
        <v>533.74301824999998</v>
      </c>
      <c r="D42" s="73">
        <f t="shared" si="0"/>
        <v>18.536956399803927</v>
      </c>
      <c r="E42" s="51"/>
      <c r="F42" s="104">
        <v>642.27</v>
      </c>
      <c r="G42" s="104">
        <v>629.71</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25029.5260798655</v>
      </c>
      <c r="D48" s="59"/>
      <c r="E48" s="105">
        <v>20516.170093616001</v>
      </c>
      <c r="F48" s="59"/>
      <c r="G48" s="73">
        <f>IFERROR(((C48/E48)-1)*100,IF(C48+E48&lt;&gt;0,100,0))</f>
        <v>21.99901816788854</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4343</v>
      </c>
      <c r="D54" s="62"/>
      <c r="E54" s="106">
        <v>658595</v>
      </c>
      <c r="F54" s="106">
        <v>103308050.22</v>
      </c>
      <c r="G54" s="106">
        <v>13572492.520470001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5631</v>
      </c>
      <c r="C68" s="53">
        <v>6082</v>
      </c>
      <c r="D68" s="73">
        <f>IFERROR(((B68/C68)-1)*100,IF(B68+C68&lt;&gt;0,100,0))</f>
        <v>-7.4153239066096717</v>
      </c>
      <c r="E68" s="53">
        <v>39067</v>
      </c>
      <c r="F68" s="53">
        <v>41826</v>
      </c>
      <c r="G68" s="73">
        <f>IFERROR(((E68/F68)-1)*100,IF(E68+F68&lt;&gt;0,100,0))</f>
        <v>-6.5963754602400453</v>
      </c>
    </row>
    <row r="69" spans="1:7" s="15" customFormat="1" ht="12" x14ac:dyDescent="0.2">
      <c r="A69" s="66" t="s">
        <v>54</v>
      </c>
      <c r="B69" s="54">
        <v>262267838.586</v>
      </c>
      <c r="C69" s="53">
        <v>259522543.67199999</v>
      </c>
      <c r="D69" s="73">
        <f>IFERROR(((B69/C69)-1)*100,IF(B69+C69&lt;&gt;0,100,0))</f>
        <v>1.0578252182475767</v>
      </c>
      <c r="E69" s="53">
        <v>1795650627.0940001</v>
      </c>
      <c r="F69" s="53">
        <v>1924986803.1989999</v>
      </c>
      <c r="G69" s="73">
        <f>IFERROR(((E69/F69)-1)*100,IF(E69+F69&lt;&gt;0,100,0))</f>
        <v>-6.7188084557288974</v>
      </c>
    </row>
    <row r="70" spans="1:7" s="15" customFormat="1" ht="12" x14ac:dyDescent="0.2">
      <c r="A70" s="66" t="s">
        <v>55</v>
      </c>
      <c r="B70" s="54">
        <v>280111357.08026999</v>
      </c>
      <c r="C70" s="53">
        <v>242397896.75593999</v>
      </c>
      <c r="D70" s="73">
        <f>IFERROR(((B70/C70)-1)*100,IF(B70+C70&lt;&gt;0,100,0))</f>
        <v>15.55849321675511</v>
      </c>
      <c r="E70" s="53">
        <v>1908112635.7758999</v>
      </c>
      <c r="F70" s="53">
        <v>1789493466.5211799</v>
      </c>
      <c r="G70" s="73">
        <f>IFERROR(((E70/F70)-1)*100,IF(E70+F70&lt;&gt;0,100,0))</f>
        <v>6.6286450033996802</v>
      </c>
    </row>
    <row r="71" spans="1:7" s="15" customFormat="1" ht="12" x14ac:dyDescent="0.2">
      <c r="A71" s="66" t="s">
        <v>93</v>
      </c>
      <c r="B71" s="73">
        <f>IFERROR(B69/B68/1000,)</f>
        <v>46.575712766116141</v>
      </c>
      <c r="C71" s="73">
        <f>IFERROR(C69/C68/1000,)</f>
        <v>42.670592514304502</v>
      </c>
      <c r="D71" s="73">
        <f>IFERROR(((B71/C71)-1)*100,IF(B71+C71&lt;&gt;0,100,0))</f>
        <v>9.1517835157843628</v>
      </c>
      <c r="E71" s="73">
        <f>IFERROR(E69/E68/1000,)</f>
        <v>45.963361074410635</v>
      </c>
      <c r="F71" s="73">
        <f>IFERROR(F69/F68/1000,)</f>
        <v>46.023688691220769</v>
      </c>
      <c r="G71" s="73">
        <f>IFERROR(((E71/F71)-1)*100,IF(E71+F71&lt;&gt;0,100,0))</f>
        <v>-0.13107949085715553</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3268</v>
      </c>
      <c r="C74" s="53">
        <v>2345</v>
      </c>
      <c r="D74" s="73">
        <f>IFERROR(((B74/C74)-1)*100,IF(B74+C74&lt;&gt;0,100,0))</f>
        <v>39.360341151385938</v>
      </c>
      <c r="E74" s="53">
        <v>21509</v>
      </c>
      <c r="F74" s="53">
        <v>18085</v>
      </c>
      <c r="G74" s="73">
        <f>IFERROR(((E74/F74)-1)*100,IF(E74+F74&lt;&gt;0,100,0))</f>
        <v>18.932817251866197</v>
      </c>
    </row>
    <row r="75" spans="1:7" s="15" customFormat="1" ht="12" x14ac:dyDescent="0.2">
      <c r="A75" s="66" t="s">
        <v>54</v>
      </c>
      <c r="B75" s="54">
        <v>756404916.78799999</v>
      </c>
      <c r="C75" s="53">
        <v>692349047.08800006</v>
      </c>
      <c r="D75" s="73">
        <f>IFERROR(((B75/C75)-1)*100,IF(B75+C75&lt;&gt;0,100,0))</f>
        <v>9.2519618492171052</v>
      </c>
      <c r="E75" s="53">
        <v>5476622292.7399998</v>
      </c>
      <c r="F75" s="53">
        <v>5442987827.6120005</v>
      </c>
      <c r="G75" s="73">
        <f>IFERROR(((E75/F75)-1)*100,IF(E75+F75&lt;&gt;0,100,0))</f>
        <v>0.61794121525264867</v>
      </c>
    </row>
    <row r="76" spans="1:7" s="15" customFormat="1" ht="12" x14ac:dyDescent="0.2">
      <c r="A76" s="66" t="s">
        <v>55</v>
      </c>
      <c r="B76" s="54">
        <v>819717835.76495004</v>
      </c>
      <c r="C76" s="53">
        <v>650550083.50539005</v>
      </c>
      <c r="D76" s="73">
        <f>IFERROR(((B76/C76)-1)*100,IF(B76+C76&lt;&gt;0,100,0))</f>
        <v>26.003801482589207</v>
      </c>
      <c r="E76" s="53">
        <v>5880652674.9568501</v>
      </c>
      <c r="F76" s="53">
        <v>5148350578.7824802</v>
      </c>
      <c r="G76" s="73">
        <f>IFERROR(((E76/F76)-1)*100,IF(E76+F76&lt;&gt;0,100,0))</f>
        <v>14.224013787879031</v>
      </c>
    </row>
    <row r="77" spans="1:7" s="15" customFormat="1" ht="12" x14ac:dyDescent="0.2">
      <c r="A77" s="66" t="s">
        <v>93</v>
      </c>
      <c r="B77" s="73">
        <f>IFERROR(B75/B74/1000,)</f>
        <v>231.45805287270503</v>
      </c>
      <c r="C77" s="73">
        <f>IFERROR(C75/C74/1000,)</f>
        <v>295.24479619957361</v>
      </c>
      <c r="D77" s="73">
        <f>IFERROR(((B77/C77)-1)*100,IF(B77+C77&lt;&gt;0,100,0))</f>
        <v>-21.604696898282107</v>
      </c>
      <c r="E77" s="73">
        <f>IFERROR(E75/E74/1000,)</f>
        <v>254.62003313682644</v>
      </c>
      <c r="F77" s="73">
        <f>IFERROR(F75/F74/1000,)</f>
        <v>300.96697968548523</v>
      </c>
      <c r="G77" s="73">
        <f>IFERROR(((E77/F77)-1)*100,IF(E77+F77&lt;&gt;0,100,0))</f>
        <v>-15.399346000379177</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248</v>
      </c>
      <c r="C80" s="53">
        <v>614</v>
      </c>
      <c r="D80" s="73">
        <f>IFERROR(((B80/C80)-1)*100,IF(B80+C80&lt;&gt;0,100,0))</f>
        <v>-59.609120521172642</v>
      </c>
      <c r="E80" s="53">
        <v>1709</v>
      </c>
      <c r="F80" s="53">
        <v>2559</v>
      </c>
      <c r="G80" s="73">
        <f>IFERROR(((E80/F80)-1)*100,IF(E80+F80&lt;&gt;0,100,0))</f>
        <v>-33.216100039077766</v>
      </c>
    </row>
    <row r="81" spans="1:7" s="15" customFormat="1" ht="12" x14ac:dyDescent="0.2">
      <c r="A81" s="66" t="s">
        <v>54</v>
      </c>
      <c r="B81" s="54">
        <v>23324681.903000001</v>
      </c>
      <c r="C81" s="53">
        <v>16552560.184</v>
      </c>
      <c r="D81" s="73">
        <f>IFERROR(((B81/C81)-1)*100,IF(B81+C81&lt;&gt;0,100,0))</f>
        <v>40.912835499284597</v>
      </c>
      <c r="E81" s="53">
        <v>152143360.294</v>
      </c>
      <c r="F81" s="53">
        <v>164996821.81600001</v>
      </c>
      <c r="G81" s="73">
        <f>IFERROR(((E81/F81)-1)*100,IF(E81+F81&lt;&gt;0,100,0))</f>
        <v>-7.7901267312493143</v>
      </c>
    </row>
    <row r="82" spans="1:7" s="15" customFormat="1" ht="12" x14ac:dyDescent="0.2">
      <c r="A82" s="66" t="s">
        <v>55</v>
      </c>
      <c r="B82" s="54">
        <v>2261102.0850893599</v>
      </c>
      <c r="C82" s="53">
        <v>-2573675.9920200198</v>
      </c>
      <c r="D82" s="73">
        <f>IFERROR(((B82/C82)-1)*100,IF(B82+C82&lt;&gt;0,100,0))</f>
        <v>-187.85496278864036</v>
      </c>
      <c r="E82" s="53">
        <v>47473972.566133797</v>
      </c>
      <c r="F82" s="53">
        <v>26740872.919538099</v>
      </c>
      <c r="G82" s="73">
        <f>IFERROR(((E82/F82)-1)*100,IF(E82+F82&lt;&gt;0,100,0))</f>
        <v>77.533368895549955</v>
      </c>
    </row>
    <row r="83" spans="1:7" x14ac:dyDescent="0.2">
      <c r="A83" s="66" t="s">
        <v>93</v>
      </c>
      <c r="B83" s="73">
        <f>IFERROR(B81/B80/1000,)</f>
        <v>94.051136705645177</v>
      </c>
      <c r="C83" s="73">
        <f>IFERROR(C81/C80/1000,)</f>
        <v>26.958567074918566</v>
      </c>
      <c r="D83" s="73">
        <f>IFERROR(((B83/C83)-1)*100,IF(B83+C83&lt;&gt;0,100,0))</f>
        <v>248.8729072441966</v>
      </c>
      <c r="E83" s="73">
        <f>IFERROR(E81/E80/1000,)</f>
        <v>89.024786596840258</v>
      </c>
      <c r="F83" s="73">
        <f>IFERROR(F81/F80/1000,)</f>
        <v>64.477069877295833</v>
      </c>
      <c r="G83" s="73">
        <f>IFERROR(((E83/F83)-1)*100,IF(E83+F83&lt;&gt;0,100,0))</f>
        <v>38.072010353851951</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9147</v>
      </c>
      <c r="C86" s="51">
        <f>C68+C74+C80</f>
        <v>9041</v>
      </c>
      <c r="D86" s="73">
        <f>IFERROR(((B86/C86)-1)*100,IF(B86+C86&lt;&gt;0,100,0))</f>
        <v>1.1724366773586903</v>
      </c>
      <c r="E86" s="51">
        <f>E68+E74+E80</f>
        <v>62285</v>
      </c>
      <c r="F86" s="51">
        <f>F68+F74+F80</f>
        <v>62470</v>
      </c>
      <c r="G86" s="73">
        <f>IFERROR(((E86/F86)-1)*100,IF(E86+F86&lt;&gt;0,100,0))</f>
        <v>-0.29614214823114882</v>
      </c>
    </row>
    <row r="87" spans="1:7" s="15" customFormat="1" ht="12" x14ac:dyDescent="0.2">
      <c r="A87" s="66" t="s">
        <v>54</v>
      </c>
      <c r="B87" s="51">
        <f t="shared" ref="B87:C87" si="1">B69+B75+B81</f>
        <v>1041997437.277</v>
      </c>
      <c r="C87" s="51">
        <f t="shared" si="1"/>
        <v>968424150.94400001</v>
      </c>
      <c r="D87" s="73">
        <f>IFERROR(((B87/C87)-1)*100,IF(B87+C87&lt;&gt;0,100,0))</f>
        <v>7.5972172174023411</v>
      </c>
      <c r="E87" s="51">
        <f t="shared" ref="E87:F87" si="2">E69+E75+E81</f>
        <v>7424416280.1279993</v>
      </c>
      <c r="F87" s="51">
        <f t="shared" si="2"/>
        <v>7532971452.6270008</v>
      </c>
      <c r="G87" s="73">
        <f>IFERROR(((E87/F87)-1)*100,IF(E87+F87&lt;&gt;0,100,0))</f>
        <v>-1.4410670899482114</v>
      </c>
    </row>
    <row r="88" spans="1:7" s="15" customFormat="1" ht="12" x14ac:dyDescent="0.2">
      <c r="A88" s="66" t="s">
        <v>55</v>
      </c>
      <c r="B88" s="51">
        <f t="shared" ref="B88:C88" si="3">B70+B76+B82</f>
        <v>1102090294.9303095</v>
      </c>
      <c r="C88" s="51">
        <f t="shared" si="3"/>
        <v>890374304.26931</v>
      </c>
      <c r="D88" s="73">
        <f>IFERROR(((B88/C88)-1)*100,IF(B88+C88&lt;&gt;0,100,0))</f>
        <v>23.77831319320758</v>
      </c>
      <c r="E88" s="51">
        <f t="shared" ref="E88:F88" si="4">E70+E76+E82</f>
        <v>7836239283.2988834</v>
      </c>
      <c r="F88" s="51">
        <f t="shared" si="4"/>
        <v>6964584918.2231989</v>
      </c>
      <c r="G88" s="73">
        <f>IFERROR(((E88/F88)-1)*100,IF(E88+F88&lt;&gt;0,100,0))</f>
        <v>12.515524978307834</v>
      </c>
    </row>
    <row r="89" spans="1:7" x14ac:dyDescent="0.2">
      <c r="A89" s="66" t="s">
        <v>94</v>
      </c>
      <c r="B89" s="73">
        <f>IFERROR((B75/B87)*100,IF(B75+B87&lt;&gt;0,100,0))</f>
        <v>72.591821220278177</v>
      </c>
      <c r="C89" s="73">
        <f>IFERROR((C75/C87)*100,IF(C75+C87&lt;&gt;0,100,0))</f>
        <v>71.4923359163557</v>
      </c>
      <c r="D89" s="73">
        <f>IFERROR(((B89/C89)-1)*100,IF(B89+C89&lt;&gt;0,100,0))</f>
        <v>1.5379065319796714</v>
      </c>
      <c r="E89" s="73">
        <f>IFERROR((E75/E87)*100,IF(E75+E87&lt;&gt;0,100,0))</f>
        <v>73.765021869780995</v>
      </c>
      <c r="F89" s="73">
        <f>IFERROR((F75/F87)*100,IF(F75+F87&lt;&gt;0,100,0))</f>
        <v>72.255521766431855</v>
      </c>
      <c r="G89" s="73">
        <f>IFERROR(((E89/F89)-1)*100,IF(E89+F89&lt;&gt;0,100,0))</f>
        <v>2.0891138371800011</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117368683.11</v>
      </c>
      <c r="C97" s="107">
        <v>100638365.76000001</v>
      </c>
      <c r="D97" s="52">
        <f>B97-C97</f>
        <v>16730317.349999994</v>
      </c>
      <c r="E97" s="107">
        <v>928591684.75399995</v>
      </c>
      <c r="F97" s="107">
        <v>799145254.25199997</v>
      </c>
      <c r="G97" s="68">
        <f>E97-F97</f>
        <v>129446430.50199997</v>
      </c>
    </row>
    <row r="98" spans="1:7" s="15" customFormat="1" ht="13.5" x14ac:dyDescent="0.2">
      <c r="A98" s="66" t="s">
        <v>88</v>
      </c>
      <c r="B98" s="53">
        <v>115534172.398</v>
      </c>
      <c r="C98" s="107">
        <v>96972644.225999996</v>
      </c>
      <c r="D98" s="52">
        <f>B98-C98</f>
        <v>18561528.172000006</v>
      </c>
      <c r="E98" s="107">
        <v>882046882.16499996</v>
      </c>
      <c r="F98" s="107">
        <v>782216169.63699996</v>
      </c>
      <c r="G98" s="68">
        <f>E98-F98</f>
        <v>99830712.527999997</v>
      </c>
    </row>
    <row r="99" spans="1:7" s="15" customFormat="1" ht="12" x14ac:dyDescent="0.2">
      <c r="A99" s="69" t="s">
        <v>16</v>
      </c>
      <c r="B99" s="52">
        <f>B97-B98</f>
        <v>1834510.7119999975</v>
      </c>
      <c r="C99" s="52">
        <f>C97-C98</f>
        <v>3665721.5340000093</v>
      </c>
      <c r="D99" s="70"/>
      <c r="E99" s="52">
        <f>E97-E98</f>
        <v>46544802.588999987</v>
      </c>
      <c r="F99" s="70">
        <f>F97-F98</f>
        <v>16929084.61500001</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1416.40298204748</v>
      </c>
      <c r="C111" s="108">
        <v>1104.61276897527</v>
      </c>
      <c r="D111" s="73">
        <f>IFERROR(((B111/C111)-1)*100,IF(B111+C111&lt;&gt;0,100,0))</f>
        <v>28.226200332760264</v>
      </c>
      <c r="E111" s="72"/>
      <c r="F111" s="109">
        <v>1421.7540525775801</v>
      </c>
      <c r="G111" s="109">
        <v>1412.9704977686499</v>
      </c>
    </row>
    <row r="112" spans="1:7" s="15" customFormat="1" ht="12" x14ac:dyDescent="0.2">
      <c r="A112" s="66" t="s">
        <v>50</v>
      </c>
      <c r="B112" s="109">
        <v>1390.4165834724399</v>
      </c>
      <c r="C112" s="108">
        <v>1087.7786395288799</v>
      </c>
      <c r="D112" s="73">
        <f>IFERROR(((B112/C112)-1)*100,IF(B112+C112&lt;&gt;0,100,0))</f>
        <v>27.821647984798936</v>
      </c>
      <c r="E112" s="72"/>
      <c r="F112" s="109">
        <v>1395.7896056854299</v>
      </c>
      <c r="G112" s="109">
        <v>1386.93873606332</v>
      </c>
    </row>
    <row r="113" spans="1:7" s="15" customFormat="1" ht="12" x14ac:dyDescent="0.2">
      <c r="A113" s="66" t="s">
        <v>51</v>
      </c>
      <c r="B113" s="109">
        <v>1579.0206624036</v>
      </c>
      <c r="C113" s="108">
        <v>1198.6224379387399</v>
      </c>
      <c r="D113" s="73">
        <f>IFERROR(((B113/C113)-1)*100,IF(B113+C113&lt;&gt;0,100,0))</f>
        <v>31.736284289740759</v>
      </c>
      <c r="E113" s="72"/>
      <c r="F113" s="109">
        <v>1583.9767211733899</v>
      </c>
      <c r="G113" s="109">
        <v>1576.1044107718201</v>
      </c>
    </row>
    <row r="114" spans="1:7" s="25" customFormat="1" ht="12" x14ac:dyDescent="0.2">
      <c r="A114" s="69" t="s">
        <v>52</v>
      </c>
      <c r="B114" s="73"/>
      <c r="C114" s="72"/>
      <c r="D114" s="74"/>
      <c r="E114" s="72"/>
      <c r="F114" s="58"/>
      <c r="G114" s="58"/>
    </row>
    <row r="115" spans="1:7" s="15" customFormat="1" ht="12" x14ac:dyDescent="0.2">
      <c r="A115" s="66" t="s">
        <v>56</v>
      </c>
      <c r="B115" s="109">
        <v>866.389912597945</v>
      </c>
      <c r="C115" s="108">
        <v>786.38370641391805</v>
      </c>
      <c r="D115" s="73">
        <f>IFERROR(((B115/C115)-1)*100,IF(B115+C115&lt;&gt;0,100,0))</f>
        <v>10.173939964864331</v>
      </c>
      <c r="E115" s="72"/>
      <c r="F115" s="109">
        <v>866.389912597945</v>
      </c>
      <c r="G115" s="109">
        <v>865.81592381985695</v>
      </c>
    </row>
    <row r="116" spans="1:7" s="15" customFormat="1" ht="12" x14ac:dyDescent="0.2">
      <c r="A116" s="66" t="s">
        <v>57</v>
      </c>
      <c r="B116" s="109">
        <v>1281.01164874444</v>
      </c>
      <c r="C116" s="108">
        <v>1073.9954541336899</v>
      </c>
      <c r="D116" s="73">
        <f>IFERROR(((B116/C116)-1)*100,IF(B116+C116&lt;&gt;0,100,0))</f>
        <v>19.275332480595473</v>
      </c>
      <c r="E116" s="72"/>
      <c r="F116" s="109">
        <v>1284.2583968137301</v>
      </c>
      <c r="G116" s="109">
        <v>1279.7469560259999</v>
      </c>
    </row>
    <row r="117" spans="1:7" s="15" customFormat="1" ht="12" x14ac:dyDescent="0.2">
      <c r="A117" s="66" t="s">
        <v>59</v>
      </c>
      <c r="B117" s="109">
        <v>1672.26067687463</v>
      </c>
      <c r="C117" s="108">
        <v>1282.1777415961701</v>
      </c>
      <c r="D117" s="73">
        <f>IFERROR(((B117/C117)-1)*100,IF(B117+C117&lt;&gt;0,100,0))</f>
        <v>30.423468028141688</v>
      </c>
      <c r="E117" s="72"/>
      <c r="F117" s="109">
        <v>1679.7540266451499</v>
      </c>
      <c r="G117" s="109">
        <v>1668.0478152676501</v>
      </c>
    </row>
    <row r="118" spans="1:7" s="15" customFormat="1" ht="12" x14ac:dyDescent="0.2">
      <c r="A118" s="66" t="s">
        <v>58</v>
      </c>
      <c r="B118" s="109">
        <v>1652.8589780531699</v>
      </c>
      <c r="C118" s="108">
        <v>1194.46881539685</v>
      </c>
      <c r="D118" s="73">
        <f>IFERROR(((B118/C118)-1)*100,IF(B118+C118&lt;&gt;0,100,0))</f>
        <v>38.376067817561598</v>
      </c>
      <c r="E118" s="72"/>
      <c r="F118" s="109">
        <v>1661.0913234508801</v>
      </c>
      <c r="G118" s="109">
        <v>1647.1404239242199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40</v>
      </c>
      <c r="C127" s="53">
        <v>132</v>
      </c>
      <c r="D127" s="73">
        <f>IFERROR(((B127/C127)-1)*100,IF(B127+C127&lt;&gt;0,100,0))</f>
        <v>-69.696969696969703</v>
      </c>
      <c r="E127" s="53">
        <v>1888</v>
      </c>
      <c r="F127" s="53">
        <v>2450</v>
      </c>
      <c r="G127" s="73">
        <f>IFERROR(((E127/F127)-1)*100,IF(E127+F127&lt;&gt;0,100,0))</f>
        <v>-22.938775510204078</v>
      </c>
    </row>
    <row r="128" spans="1:7" s="15" customFormat="1" ht="12" x14ac:dyDescent="0.2">
      <c r="A128" s="66" t="s">
        <v>74</v>
      </c>
      <c r="B128" s="54">
        <v>5</v>
      </c>
      <c r="C128" s="53">
        <v>5</v>
      </c>
      <c r="D128" s="73">
        <f>IFERROR(((B128/C128)-1)*100,IF(B128+C128&lt;&gt;0,100,0))</f>
        <v>0</v>
      </c>
      <c r="E128" s="53">
        <v>56</v>
      </c>
      <c r="F128" s="53">
        <v>80</v>
      </c>
      <c r="G128" s="73">
        <f>IFERROR(((E128/F128)-1)*100,IF(E128+F128&lt;&gt;0,100,0))</f>
        <v>-30.000000000000004</v>
      </c>
    </row>
    <row r="129" spans="1:7" s="25" customFormat="1" ht="12" x14ac:dyDescent="0.2">
      <c r="A129" s="69" t="s">
        <v>34</v>
      </c>
      <c r="B129" s="70">
        <f>SUM(B126:B128)</f>
        <v>45</v>
      </c>
      <c r="C129" s="70">
        <f>SUM(C126:C128)</f>
        <v>137</v>
      </c>
      <c r="D129" s="73">
        <f>IFERROR(((B129/C129)-1)*100,IF(B129+C129&lt;&gt;0,100,0))</f>
        <v>-67.153284671532859</v>
      </c>
      <c r="E129" s="70">
        <f>SUM(E126:E128)</f>
        <v>1944</v>
      </c>
      <c r="F129" s="70">
        <f>SUM(F126:F128)</f>
        <v>2530</v>
      </c>
      <c r="G129" s="73">
        <f>IFERROR(((E129/F129)-1)*100,IF(E129+F129&lt;&gt;0,100,0))</f>
        <v>-23.162055335968379</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30</v>
      </c>
      <c r="C132" s="53">
        <v>0</v>
      </c>
      <c r="D132" s="73">
        <f>IFERROR(((B132/C132)-1)*100,IF(B132+C132&lt;&gt;0,100,0))</f>
        <v>100</v>
      </c>
      <c r="E132" s="53">
        <v>200</v>
      </c>
      <c r="F132" s="53">
        <v>332</v>
      </c>
      <c r="G132" s="73">
        <f>IFERROR(((E132/F132)-1)*100,IF(E132+F132&lt;&gt;0,100,0))</f>
        <v>-39.75903614457831</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30</v>
      </c>
      <c r="C134" s="70">
        <f>SUM(C132:C133)</f>
        <v>0</v>
      </c>
      <c r="D134" s="73">
        <f>IFERROR(((B134/C134)-1)*100,IF(B134+C134&lt;&gt;0,100,0))</f>
        <v>100</v>
      </c>
      <c r="E134" s="70">
        <f>SUM(E132:E133)</f>
        <v>200</v>
      </c>
      <c r="F134" s="70">
        <f>SUM(F132:F133)</f>
        <v>332</v>
      </c>
      <c r="G134" s="73">
        <f>IFERROR(((E134/F134)-1)*100,IF(E134+F134&lt;&gt;0,100,0))</f>
        <v>-39.75903614457831</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14005</v>
      </c>
      <c r="C138" s="53">
        <v>26686</v>
      </c>
      <c r="D138" s="73">
        <f>IFERROR(((B138/C138)-1)*100,IF(B138+C138&lt;&gt;0,100,0))</f>
        <v>-47.519298508581272</v>
      </c>
      <c r="E138" s="53">
        <v>2994643</v>
      </c>
      <c r="F138" s="53">
        <v>3628787</v>
      </c>
      <c r="G138" s="73">
        <f>IFERROR(((E138/F138)-1)*100,IF(E138+F138&lt;&gt;0,100,0))</f>
        <v>-17.475371246645231</v>
      </c>
    </row>
    <row r="139" spans="1:7" s="15" customFormat="1" ht="12" x14ac:dyDescent="0.2">
      <c r="A139" s="66" t="s">
        <v>74</v>
      </c>
      <c r="B139" s="54">
        <v>86</v>
      </c>
      <c r="C139" s="53">
        <v>21</v>
      </c>
      <c r="D139" s="73">
        <f>IFERROR(((B139/C139)-1)*100,IF(B139+C139&lt;&gt;0,100,0))</f>
        <v>309.52380952380952</v>
      </c>
      <c r="E139" s="53">
        <v>2181</v>
      </c>
      <c r="F139" s="53">
        <v>3783</v>
      </c>
      <c r="G139" s="73">
        <f>IFERROR(((E139/F139)-1)*100,IF(E139+F139&lt;&gt;0,100,0))</f>
        <v>-42.347343378271219</v>
      </c>
    </row>
    <row r="140" spans="1:7" s="15" customFormat="1" ht="12" x14ac:dyDescent="0.2">
      <c r="A140" s="69" t="s">
        <v>34</v>
      </c>
      <c r="B140" s="70">
        <f>SUM(B137:B139)</f>
        <v>14091</v>
      </c>
      <c r="C140" s="70">
        <f>SUM(C137:C139)</f>
        <v>26707</v>
      </c>
      <c r="D140" s="73">
        <f>IFERROR(((B140/C140)-1)*100,IF(B140+C140&lt;&gt;0,100,0))</f>
        <v>-47.238551690568023</v>
      </c>
      <c r="E140" s="70">
        <f>SUM(E137:E139)</f>
        <v>2996824</v>
      </c>
      <c r="F140" s="70">
        <f>SUM(F137:F139)</f>
        <v>3632570</v>
      </c>
      <c r="G140" s="73">
        <f>IFERROR(((E140/F140)-1)*100,IF(E140+F140&lt;&gt;0,100,0))</f>
        <v>-17.501273203269307</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47472</v>
      </c>
      <c r="C143" s="53">
        <v>0</v>
      </c>
      <c r="D143" s="73">
        <f>IFERROR(((B143/C143)-1)*100,)</f>
        <v>0</v>
      </c>
      <c r="E143" s="53">
        <v>231531</v>
      </c>
      <c r="F143" s="53">
        <v>83080</v>
      </c>
      <c r="G143" s="73">
        <f>IFERROR(((E143/F143)-1)*100,)</f>
        <v>178.68440057775638</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47472</v>
      </c>
      <c r="C145" s="70">
        <f>SUM(C143:C144)</f>
        <v>0</v>
      </c>
      <c r="D145" s="73">
        <f>IFERROR(((B145/C145)-1)*100,)</f>
        <v>0</v>
      </c>
      <c r="E145" s="70">
        <f>SUM(E143:E144)</f>
        <v>231531</v>
      </c>
      <c r="F145" s="70">
        <f>SUM(F143:F144)</f>
        <v>83080</v>
      </c>
      <c r="G145" s="73">
        <f>IFERROR(((E145/F145)-1)*100,)</f>
        <v>178.68440057775638</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1579091.0343899999</v>
      </c>
      <c r="C149" s="53">
        <v>2932363.23801</v>
      </c>
      <c r="D149" s="73">
        <f>IFERROR(((B149/C149)-1)*100,IF(B149+C149&lt;&gt;0,100,0))</f>
        <v>-46.149541983017627</v>
      </c>
      <c r="E149" s="53">
        <v>309646969.94606</v>
      </c>
      <c r="F149" s="53">
        <v>334456100.01191998</v>
      </c>
      <c r="G149" s="73">
        <f>IFERROR(((E149/F149)-1)*100,IF(E149+F149&lt;&gt;0,100,0))</f>
        <v>-7.4177537993703186</v>
      </c>
    </row>
    <row r="150" spans="1:7" x14ac:dyDescent="0.2">
      <c r="A150" s="66" t="s">
        <v>74</v>
      </c>
      <c r="B150" s="54">
        <v>1177342.7</v>
      </c>
      <c r="C150" s="53">
        <v>210719.7</v>
      </c>
      <c r="D150" s="73">
        <f>IFERROR(((B150/C150)-1)*100,IF(B150+C150&lt;&gt;0,100,0))</f>
        <v>458.72455209455973</v>
      </c>
      <c r="E150" s="53">
        <v>25193702.370000001</v>
      </c>
      <c r="F150" s="53">
        <v>28142480.449999999</v>
      </c>
      <c r="G150" s="73">
        <f>IFERROR(((E150/F150)-1)*100,IF(E150+F150&lt;&gt;0,100,0))</f>
        <v>-10.478031903545293</v>
      </c>
    </row>
    <row r="151" spans="1:7" s="15" customFormat="1" ht="12" x14ac:dyDescent="0.2">
      <c r="A151" s="69" t="s">
        <v>34</v>
      </c>
      <c r="B151" s="70">
        <f>SUM(B148:B150)</f>
        <v>2756433.7343899999</v>
      </c>
      <c r="C151" s="70">
        <f>SUM(C148:C150)</f>
        <v>3143082.9380100002</v>
      </c>
      <c r="D151" s="73">
        <f>IFERROR(((B151/C151)-1)*100,IF(B151+C151&lt;&gt;0,100,0))</f>
        <v>-12.301590866221368</v>
      </c>
      <c r="E151" s="70">
        <f>SUM(E148:E150)</f>
        <v>334840672.31606001</v>
      </c>
      <c r="F151" s="70">
        <f>SUM(F148:F150)</f>
        <v>362598580.46191996</v>
      </c>
      <c r="G151" s="73">
        <f>IFERROR(((E151/F151)-1)*100,IF(E151+F151&lt;&gt;0,100,0))</f>
        <v>-7.6552721498519771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34286.144</v>
      </c>
      <c r="C154" s="53">
        <v>0</v>
      </c>
      <c r="D154" s="73">
        <f>IFERROR(((B154/C154)-1)*100,IF(B154+C154&lt;&gt;0,100,0))</f>
        <v>100</v>
      </c>
      <c r="E154" s="53">
        <v>334553.59700000001</v>
      </c>
      <c r="F154" s="53">
        <v>101012.23959</v>
      </c>
      <c r="G154" s="73">
        <f>IFERROR(((E154/F154)-1)*100,IF(E154+F154&lt;&gt;0,100,0))</f>
        <v>231.20104886093441</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34286.144</v>
      </c>
      <c r="C156" s="70">
        <f>SUM(C154:C155)</f>
        <v>0</v>
      </c>
      <c r="D156" s="73">
        <f>IFERROR(((B156/C156)-1)*100,IF(B156+C156&lt;&gt;0,100,0))</f>
        <v>100</v>
      </c>
      <c r="E156" s="70">
        <f>SUM(E154:E155)</f>
        <v>334553.59700000001</v>
      </c>
      <c r="F156" s="70">
        <f>SUM(F154:F155)</f>
        <v>101012.23959</v>
      </c>
      <c r="G156" s="73">
        <f>IFERROR(((E156/F156)-1)*100,IF(E156+F156&lt;&gt;0,100,0))</f>
        <v>231.20104886093441</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1497365</v>
      </c>
      <c r="C160" s="53">
        <v>1277902</v>
      </c>
      <c r="D160" s="73">
        <f>IFERROR(((B160/C160)-1)*100,IF(B160+C160&lt;&gt;0,100,0))</f>
        <v>17.173695635502572</v>
      </c>
      <c r="E160" s="65"/>
      <c r="F160" s="65"/>
      <c r="G160" s="52"/>
    </row>
    <row r="161" spans="1:7" s="15" customFormat="1" ht="12" x14ac:dyDescent="0.2">
      <c r="A161" s="66" t="s">
        <v>74</v>
      </c>
      <c r="B161" s="54">
        <v>929</v>
      </c>
      <c r="C161" s="53">
        <v>1633</v>
      </c>
      <c r="D161" s="73">
        <f>IFERROR(((B161/C161)-1)*100,IF(B161+C161&lt;&gt;0,100,0))</f>
        <v>-43.110838946723817</v>
      </c>
      <c r="E161" s="65"/>
      <c r="F161" s="65"/>
      <c r="G161" s="52"/>
    </row>
    <row r="162" spans="1:7" s="25" customFormat="1" ht="12" x14ac:dyDescent="0.2">
      <c r="A162" s="69" t="s">
        <v>34</v>
      </c>
      <c r="B162" s="70">
        <f>SUM(B159:B161)</f>
        <v>1498294</v>
      </c>
      <c r="C162" s="70">
        <f>SUM(C159:C161)</f>
        <v>1279535</v>
      </c>
      <c r="D162" s="73">
        <f>IFERROR(((B162/C162)-1)*100,IF(B162+C162&lt;&gt;0,100,0))</f>
        <v>17.096757806546915</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177561</v>
      </c>
      <c r="C165" s="53">
        <v>165610</v>
      </c>
      <c r="D165" s="73">
        <f>IFERROR(((B165/C165)-1)*100,IF(B165+C165&lt;&gt;0,100,0))</f>
        <v>7.2163516695851637</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177561</v>
      </c>
      <c r="C167" s="70">
        <f>SUM(C165:C166)</f>
        <v>165610</v>
      </c>
      <c r="D167" s="73">
        <f>IFERROR(((B167/C167)-1)*100,IF(B167+C167&lt;&gt;0,100,0))</f>
        <v>7.2163516695851637</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56082</v>
      </c>
      <c r="C175" s="88">
        <v>53796</v>
      </c>
      <c r="D175" s="73">
        <f>IFERROR(((B175/C175)-1)*100,IF(B175+C175&lt;&gt;0,100,0))</f>
        <v>4.2493865714922974</v>
      </c>
      <c r="E175" s="88">
        <v>253112</v>
      </c>
      <c r="F175" s="88">
        <v>245822</v>
      </c>
      <c r="G175" s="73">
        <f>IFERROR(((E175/F175)-1)*100,IF(E175+F175&lt;&gt;0,100,0))</f>
        <v>2.9655604461765073</v>
      </c>
    </row>
    <row r="176" spans="1:7" x14ac:dyDescent="0.2">
      <c r="A176" s="66" t="s">
        <v>32</v>
      </c>
      <c r="B176" s="87">
        <v>205216</v>
      </c>
      <c r="C176" s="88">
        <v>175718</v>
      </c>
      <c r="D176" s="73">
        <f t="shared" ref="D176:D178" si="5">IFERROR(((B176/C176)-1)*100,IF(B176+C176&lt;&gt;0,100,0))</f>
        <v>16.787124825003708</v>
      </c>
      <c r="E176" s="88">
        <v>927926</v>
      </c>
      <c r="F176" s="88">
        <v>919802</v>
      </c>
      <c r="G176" s="73">
        <f>IFERROR(((E176/F176)-1)*100,IF(E176+F176&lt;&gt;0,100,0))</f>
        <v>0.8832335654847423</v>
      </c>
    </row>
    <row r="177" spans="1:7" x14ac:dyDescent="0.2">
      <c r="A177" s="66" t="s">
        <v>91</v>
      </c>
      <c r="B177" s="87">
        <v>73812377.415979996</v>
      </c>
      <c r="C177" s="88">
        <v>77644078.041030005</v>
      </c>
      <c r="D177" s="73">
        <f t="shared" si="5"/>
        <v>-4.9349554038431549</v>
      </c>
      <c r="E177" s="88">
        <v>325540103.90999198</v>
      </c>
      <c r="F177" s="88">
        <v>431634584.611449</v>
      </c>
      <c r="G177" s="73">
        <f>IFERROR(((E177/F177)-1)*100,IF(E177+F177&lt;&gt;0,100,0))</f>
        <v>-24.579698773897295</v>
      </c>
    </row>
    <row r="178" spans="1:7" x14ac:dyDescent="0.2">
      <c r="A178" s="66" t="s">
        <v>92</v>
      </c>
      <c r="B178" s="87">
        <v>231982</v>
      </c>
      <c r="C178" s="88">
        <v>172270</v>
      </c>
      <c r="D178" s="73">
        <f t="shared" si="5"/>
        <v>34.661867997910264</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726</v>
      </c>
      <c r="C181" s="88">
        <v>1492</v>
      </c>
      <c r="D181" s="73">
        <f t="shared" ref="D181:D184" si="6">IFERROR(((B181/C181)-1)*100,IF(B181+C181&lt;&gt;0,100,0))</f>
        <v>-51.34048257372654</v>
      </c>
      <c r="E181" s="88">
        <v>5688</v>
      </c>
      <c r="F181" s="88">
        <v>11264</v>
      </c>
      <c r="G181" s="73">
        <f t="shared" ref="G181" si="7">IFERROR(((E181/F181)-1)*100,IF(E181+F181&lt;&gt;0,100,0))</f>
        <v>-49.502840909090907</v>
      </c>
    </row>
    <row r="182" spans="1:7" x14ac:dyDescent="0.2">
      <c r="A182" s="66" t="s">
        <v>32</v>
      </c>
      <c r="B182" s="87">
        <v>7880</v>
      </c>
      <c r="C182" s="88">
        <v>12564</v>
      </c>
      <c r="D182" s="73">
        <f t="shared" si="6"/>
        <v>-37.281120662209489</v>
      </c>
      <c r="E182" s="88">
        <v>62456</v>
      </c>
      <c r="F182" s="88">
        <v>115702</v>
      </c>
      <c r="G182" s="73">
        <f t="shared" ref="G182" si="8">IFERROR(((E182/F182)-1)*100,IF(E182+F182&lt;&gt;0,100,0))</f>
        <v>-46.019947796926587</v>
      </c>
    </row>
    <row r="183" spans="1:7" x14ac:dyDescent="0.2">
      <c r="A183" s="66" t="s">
        <v>91</v>
      </c>
      <c r="B183" s="87">
        <v>119260.6351</v>
      </c>
      <c r="C183" s="88">
        <v>392302.07501999999</v>
      </c>
      <c r="D183" s="73">
        <f t="shared" si="6"/>
        <v>-69.599794980967161</v>
      </c>
      <c r="E183" s="88">
        <v>892301.57979999995</v>
      </c>
      <c r="F183" s="88">
        <v>3284148.7649599998</v>
      </c>
      <c r="G183" s="73">
        <f t="shared" ref="G183" si="9">IFERROR(((E183/F183)-1)*100,IF(E183+F183&lt;&gt;0,100,0))</f>
        <v>-72.830049925863577</v>
      </c>
    </row>
    <row r="184" spans="1:7" x14ac:dyDescent="0.2">
      <c r="A184" s="66" t="s">
        <v>92</v>
      </c>
      <c r="B184" s="87">
        <v>81098</v>
      </c>
      <c r="C184" s="88">
        <v>113672</v>
      </c>
      <c r="D184" s="73">
        <f t="shared" si="6"/>
        <v>-28.656133436554299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2026-02-23T10:39:34Z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