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250D51AD-D3B8-492C-8CBA-38024D84EDEF}"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<sst xmlns="http://schemas.openxmlformats.org/spreadsheetml/2006/main" count="265" uniqueCount="100">
  <si>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</si>
  <si>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</si>
  <si>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</si>
  <si>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</si>
  <si>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</si>
  <si>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</si>
  <si>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</si>
  <si>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</si>
  <si>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</si>
  <si>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</si>
  <si>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</si>
  <si>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</si>
  <si>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</si>
  <si>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</si>
  <si>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</si>
  <si>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</si>
  <si>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</si>
  <si>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</si>
  <si>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</si>
  <si>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</si>
  <si>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</si>
  <si>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</si>
  <si>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</si>
  <si>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</si>
  <si>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</si>
  <si>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</si>
  <si>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</si>
  <si>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</si>
  <si>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</si>
  <si>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</si>
  <si>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</si>
  <si>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</si>
  <si>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</si>
  <si>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</si>
  <si>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</si>
  <si>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</si>
  <si>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</si>
  <si>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</si>
  <si>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</si>
  <si>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</si>
  <si>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</si>
  <si>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</si>
  <si>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</si>
  <si>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</si>
  <si>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</si>
  <si>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</si>
  <si>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</si>
  <si>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</si>
  <si>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</si>
  <si>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</si>
  <si>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</si>
  <si>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</si>
  <si>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</si>
  <si>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</si>
  <si>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</si>
  <si>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</si>
  <si>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</si>
  <si>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</si>
  <si>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</si>
  <si>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</si>
  <si>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</si>
  <si>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</si>
  <si>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</si>
  <si>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</si>
  <si>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</si>
  <si>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</si>
  <si>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</si>
  <si>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</si>
  <si>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</si>
  <si>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</si>
  <si>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</si>
  <si>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</si>
  <si>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</si>
  <si>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</si>
  <si>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</si>
  <si>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</si>
  <si>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</si>
  <si>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</si>
  <si>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</si>
  <si>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</si>
  <si>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</si>
  <si>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</si>
  <si>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</si>
  <si>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</si>
  <si>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</si>
  <si>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</si>
  <si>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</si>
  <si>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</si>
  <si>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</si>
  <si>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</si>
  <si>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</si>
  <si>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</si>
  <si>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</si>
  <si>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</si>
  <si>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</si>
  <si>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</si>
  <si>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</si>
  <si>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6 March 2026</t>
  </si>
  <si>
    <t>06.03.2026</t>
  </si>
  <si>
    <t>07.03.2025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</si>
</sst>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2623085</v>
      </c>
      <c r="C11" s="54">
        <v>2010282</v>
      </c>
      <c r="D11" s="73">
        <f>IFERROR(((B11/C11)-1)*100,IF(B11+C11&lt;&gt;0,100,0))</f>
        <v>30.483434662400597</v>
      </c>
      <c r="E11" s="54">
        <v>18803955</v>
      </c>
      <c r="F11" s="54">
        <v>15586340</v>
      </c>
      <c r="G11" s="73">
        <f>IFERROR(((E11/F11)-1)*100,IF(E11+F11&lt;&gt;0,100,0))</f>
        <v>20.643813749732143</v>
      </c>
    </row>
    <row r="12" spans="1:7" s="15" customFormat="1" ht="12" x14ac:dyDescent="0.2">
      <c r="A12" s="51" t="s">
        <v>9</v>
      </c>
      <c r="B12" s="54">
        <v>1969708.594</v>
      </c>
      <c r="C12" s="54">
        <v>1660963.1259999999</v>
      </c>
      <c r="D12" s="73">
        <f>IFERROR(((B12/C12)-1)*100,IF(B12+C12&lt;&gt;0,100,0))</f>
        <v>18.588339690811416</v>
      </c>
      <c r="E12" s="54">
        <v>15988594.783</v>
      </c>
      <c r="F12" s="54">
        <v>14066731.665999999</v>
      </c>
      <c r="G12" s="73">
        <f>IFERROR(((E12/F12)-1)*100,IF(E12+F12&lt;&gt;0,100,0))</f>
        <v>13.662470875485887</v>
      </c>
    </row>
    <row r="13" spans="1:7" s="15" customFormat="1" ht="12" x14ac:dyDescent="0.2">
      <c r="A13" s="51" t="s">
        <v>10</v>
      </c>
      <c r="B13" s="54">
        <v>196768715.870379</v>
      </c>
      <c r="C13" s="54">
        <v>132749678.33842</v>
      </c>
      <c r="D13" s="73">
        <f>IFERROR(((B13/C13)-1)*100,IF(B13+C13&lt;&gt;0,100,0))</f>
        <v>48.225380530681704</v>
      </c>
      <c r="E13" s="54">
        <v>1485509075.6008201</v>
      </c>
      <c r="F13" s="54">
        <v>1094439745.7499299</v>
      </c>
      <c r="G13" s="73">
        <f>IFERROR(((E13/F13)-1)*100,IF(E13+F13&lt;&gt;0,100,0))</f>
        <v>35.732376439136203</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587</v>
      </c>
      <c r="C16" s="54">
        <v>432</v>
      </c>
      <c r="D16" s="73">
        <f>IFERROR(((B16/C16)-1)*100,IF(B16+C16&lt;&gt;0,100,0))</f>
        <v>35.879629629629626</v>
      </c>
      <c r="E16" s="54">
        <v>5138</v>
      </c>
      <c r="F16" s="54">
        <v>4358</v>
      </c>
      <c r="G16" s="73">
        <f>IFERROR(((E16/F16)-1)*100,IF(E16+F16&lt;&gt;0,100,0))</f>
        <v>17.898118402937136</v>
      </c>
    </row>
    <row r="17" spans="1:7" s="15" customFormat="1" ht="12" x14ac:dyDescent="0.2">
      <c r="A17" s="51" t="s">
        <v>9</v>
      </c>
      <c r="B17" s="54">
        <v>201869.435</v>
      </c>
      <c r="C17" s="54">
        <v>137686.54500000001</v>
      </c>
      <c r="D17" s="73">
        <f>IFERROR(((B17/C17)-1)*100,IF(B17+C17&lt;&gt;0,100,0))</f>
        <v>46.615223005268945</v>
      </c>
      <c r="E17" s="54">
        <v>2246529.5610000002</v>
      </c>
      <c r="F17" s="54">
        <v>1689506.567</v>
      </c>
      <c r="G17" s="73">
        <f>IFERROR(((E17/F17)-1)*100,IF(E17+F17&lt;&gt;0,100,0))</f>
        <v>32.969566669935311</v>
      </c>
    </row>
    <row r="18" spans="1:7" s="15" customFormat="1" ht="12" x14ac:dyDescent="0.2">
      <c r="A18" s="51" t="s">
        <v>10</v>
      </c>
      <c r="B18" s="54">
        <v>19864825.119024701</v>
      </c>
      <c r="C18" s="54">
        <v>11772871.0008102</v>
      </c>
      <c r="D18" s="73">
        <f>IFERROR(((B18/C18)-1)*100,IF(B18+C18&lt;&gt;0,100,0))</f>
        <v>68.733906263456191</v>
      </c>
      <c r="E18" s="54">
        <v>183888395.788306</v>
      </c>
      <c r="F18" s="54">
        <v>136259333.66673201</v>
      </c>
      <c r="G18" s="73">
        <f>IFERROR(((E18/F18)-1)*100,IF(E18+F18&lt;&gt;0,100,0))</f>
        <v>34.954715277022316</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28912117.01351</v>
      </c>
      <c r="C24" s="53">
        <v>16932418.47634</v>
      </c>
      <c r="D24" s="52">
        <f>B24-C24</f>
        <v>11979698.53717</v>
      </c>
      <c r="E24" s="54">
        <v>294607929.77666998</v>
      </c>
      <c r="F24" s="54">
        <v>137760242.61660999</v>
      </c>
      <c r="G24" s="52">
        <f>E24-F24</f>
        <v>156847687.16005999</v>
      </c>
    </row>
    <row r="25" spans="1:7" s="15" customFormat="1" ht="12" x14ac:dyDescent="0.2">
      <c r="A25" s="55" t="s">
        <v>15</v>
      </c>
      <c r="B25" s="53">
        <v>27039382.48237</v>
      </c>
      <c r="C25" s="53">
        <v>20840763.037919998</v>
      </c>
      <c r="D25" s="52">
        <f>B25-C25</f>
        <v>6198619.4444500022</v>
      </c>
      <c r="E25" s="54">
        <v>274823300.80987</v>
      </c>
      <c r="F25" s="54">
        <v>199857814.31459001</v>
      </c>
      <c r="G25" s="52">
        <f>E25-F25</f>
        <v>74965486.495279998</v>
      </c>
    </row>
    <row r="26" spans="1:7" s="25" customFormat="1" ht="12" x14ac:dyDescent="0.2">
      <c r="A26" s="56" t="s">
        <v>16</v>
      </c>
      <c r="B26" s="57">
        <f>B24-B25</f>
        <v>1872734.5311399996</v>
      </c>
      <c r="C26" s="57">
        <f>C24-C25</f>
        <v>-3908344.5615799986</v>
      </c>
      <c r="D26" s="57"/>
      <c r="E26" s="57">
        <f>E24-E25</f>
        <v>19784628.966799974</v>
      </c>
      <c r="F26" s="57">
        <f>F24-F25</f>
        <v>-62097571.697980016</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116583.41356282</v>
      </c>
      <c r="C33" s="104">
        <v>88570.159838969994</v>
      </c>
      <c r="D33" s="73">
        <f t="shared" ref="D33:D42" si="0">IFERROR(((B33/C33)-1)*100,IF(B33+C33&lt;&gt;0,100,0))</f>
        <v>31.628320164241643</v>
      </c>
      <c r="E33" s="51"/>
      <c r="F33" s="104">
        <v>129339.03</v>
      </c>
      <c r="G33" s="104">
        <v>116047.28</v>
      </c>
    </row>
    <row r="34" spans="1:7" s="15" customFormat="1" ht="12" x14ac:dyDescent="0.2">
      <c r="A34" s="51" t="s">
        <v>23</v>
      </c>
      <c r="B34" s="104">
        <v>114144.12564938</v>
      </c>
      <c r="C34" s="104">
        <v>87952.843277110005</v>
      </c>
      <c r="D34" s="73">
        <f t="shared" si="0"/>
        <v>29.778778486728431</v>
      </c>
      <c r="E34" s="51"/>
      <c r="F34" s="104">
        <v>127783.65</v>
      </c>
      <c r="G34" s="104">
        <v>113648.75</v>
      </c>
    </row>
    <row r="35" spans="1:7" s="15" customFormat="1" ht="12" x14ac:dyDescent="0.2">
      <c r="A35" s="51" t="s">
        <v>24</v>
      </c>
      <c r="B35" s="104">
        <v>108344.48374238001</v>
      </c>
      <c r="C35" s="104">
        <v>86278.973109700004</v>
      </c>
      <c r="D35" s="73">
        <f t="shared" si="0"/>
        <v>25.574609707772787</v>
      </c>
      <c r="E35" s="51"/>
      <c r="F35" s="104">
        <v>114741.04</v>
      </c>
      <c r="G35" s="104">
        <v>108221.43</v>
      </c>
    </row>
    <row r="36" spans="1:7" s="15" customFormat="1" ht="12" x14ac:dyDescent="0.2">
      <c r="A36" s="51" t="s">
        <v>25</v>
      </c>
      <c r="B36" s="104">
        <v>108597.23716311</v>
      </c>
      <c r="C36" s="104">
        <v>81180.415279780005</v>
      </c>
      <c r="D36" s="73">
        <f t="shared" si="0"/>
        <v>33.772704646608062</v>
      </c>
      <c r="E36" s="51"/>
      <c r="F36" s="104">
        <v>121329.63</v>
      </c>
      <c r="G36" s="104">
        <v>107983.7</v>
      </c>
    </row>
    <row r="37" spans="1:7" s="15" customFormat="1" ht="12" x14ac:dyDescent="0.2">
      <c r="A37" s="51" t="s">
        <v>79</v>
      </c>
      <c r="B37" s="104">
        <v>136756.89610891</v>
      </c>
      <c r="C37" s="104">
        <v>63921.736318670002</v>
      </c>
      <c r="D37" s="73">
        <f t="shared" si="0"/>
        <v>113.94427621166886</v>
      </c>
      <c r="E37" s="51"/>
      <c r="F37" s="104">
        <v>166958.59</v>
      </c>
      <c r="G37" s="104">
        <v>135514.32999999999</v>
      </c>
    </row>
    <row r="38" spans="1:7" s="15" customFormat="1" ht="12" x14ac:dyDescent="0.2">
      <c r="A38" s="51" t="s">
        <v>26</v>
      </c>
      <c r="B38" s="104">
        <v>127392.41825569001</v>
      </c>
      <c r="C38" s="104">
        <v>126627.0083801</v>
      </c>
      <c r="D38" s="73">
        <f t="shared" si="0"/>
        <v>0.6044602059084081</v>
      </c>
      <c r="E38" s="51"/>
      <c r="F38" s="104">
        <v>132835.67000000001</v>
      </c>
      <c r="G38" s="104">
        <v>126696.44</v>
      </c>
    </row>
    <row r="39" spans="1:7" s="15" customFormat="1" ht="12" x14ac:dyDescent="0.2">
      <c r="A39" s="51" t="s">
        <v>27</v>
      </c>
      <c r="B39" s="104">
        <v>24724.960382469999</v>
      </c>
      <c r="C39" s="104">
        <v>20271.248123369998</v>
      </c>
      <c r="D39" s="73">
        <f t="shared" si="0"/>
        <v>21.970587267221475</v>
      </c>
      <c r="E39" s="51"/>
      <c r="F39" s="104">
        <v>27493.07</v>
      </c>
      <c r="G39" s="104">
        <v>24603.01</v>
      </c>
    </row>
    <row r="40" spans="1:7" s="15" customFormat="1" ht="12" x14ac:dyDescent="0.2">
      <c r="A40" s="51" t="s">
        <v>28</v>
      </c>
      <c r="B40" s="104">
        <v>137640.9854796</v>
      </c>
      <c r="C40" s="104">
        <v>124802.32602892</v>
      </c>
      <c r="D40" s="73">
        <f t="shared" si="0"/>
        <v>10.287195647062664</v>
      </c>
      <c r="E40" s="51"/>
      <c r="F40" s="104">
        <v>148033.47</v>
      </c>
      <c r="G40" s="104">
        <v>137082.69</v>
      </c>
    </row>
    <row r="41" spans="1:7" s="15" customFormat="1" ht="12" x14ac:dyDescent="0.2">
      <c r="A41" s="51" t="s">
        <v>29</v>
      </c>
      <c r="B41" s="59"/>
      <c r="C41" s="59"/>
      <c r="D41" s="73">
        <f t="shared" si="0"/>
        <v>0</v>
      </c>
      <c r="E41" s="51"/>
      <c r="F41" s="59"/>
      <c r="G41" s="59"/>
    </row>
    <row r="42" spans="1:7" s="15" customFormat="1" ht="12" x14ac:dyDescent="0.2">
      <c r="A42" s="51" t="s">
        <v>78</v>
      </c>
      <c r="B42" s="104">
        <v>635.74019298999997</v>
      </c>
      <c r="C42" s="104">
        <v>527.08617049999998</v>
      </c>
      <c r="D42" s="73">
        <f t="shared" si="0"/>
        <v>20.614090934491713</v>
      </c>
      <c r="E42" s="51"/>
      <c r="F42" s="104">
        <v>640.15</v>
      </c>
      <c r="G42" s="104">
        <v>628.73</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24029.9444642339</v>
      </c>
      <c r="D48" s="59"/>
      <c r="E48" s="105">
        <v>20538.573940962498</v>
      </c>
      <c r="F48" s="59"/>
      <c r="G48" s="73">
        <f>IFERROR(((C48/E48)-1)*100,IF(C48+E48&lt;&gt;0,100,0))</f>
        <v>16.999089290752313</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7072</v>
      </c>
      <c r="D54" s="62"/>
      <c r="E54" s="106">
        <v>2330406</v>
      </c>
      <c r="F54" s="106">
        <v>402657102.17500001</v>
      </c>
      <c r="G54" s="106">
        <v>14479225.175969999</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10265</v>
      </c>
      <c r="C68" s="53">
        <v>6279</v>
      </c>
      <c r="D68" s="73">
        <f>IFERROR(((B68/C68)-1)*100,IF(B68+C68&lt;&gt;0,100,0))</f>
        <v>63.481446090141745</v>
      </c>
      <c r="E68" s="53">
        <v>55639</v>
      </c>
      <c r="F68" s="53">
        <v>53941</v>
      </c>
      <c r="G68" s="73">
        <f>IFERROR(((E68/F68)-1)*100,IF(E68+F68&lt;&gt;0,100,0))</f>
        <v>3.1478837989655339</v>
      </c>
    </row>
    <row r="69" spans="1:7" s="15" customFormat="1" ht="12" x14ac:dyDescent="0.2">
      <c r="A69" s="66" t="s">
        <v>54</v>
      </c>
      <c r="B69" s="54">
        <v>462489937.67500001</v>
      </c>
      <c r="C69" s="53">
        <v>216444539.53200001</v>
      </c>
      <c r="D69" s="73">
        <f>IFERROR(((B69/C69)-1)*100,IF(B69+C69&lt;&gt;0,100,0))</f>
        <v>113.67595536251618</v>
      </c>
      <c r="E69" s="53">
        <v>2519680629.092</v>
      </c>
      <c r="F69" s="53">
        <v>2391516640.0780001</v>
      </c>
      <c r="G69" s="73">
        <f>IFERROR(((E69/F69)-1)*100,IF(E69+F69&lt;&gt;0,100,0))</f>
        <v>5.3591092307774923</v>
      </c>
    </row>
    <row r="70" spans="1:7" s="15" customFormat="1" ht="12" x14ac:dyDescent="0.2">
      <c r="A70" s="66" t="s">
        <v>55</v>
      </c>
      <c r="B70" s="54">
        <v>483232926.28262001</v>
      </c>
      <c r="C70" s="53">
        <v>208886736.84635001</v>
      </c>
      <c r="D70" s="73">
        <f>IFERROR(((B70/C70)-1)*100,IF(B70+C70&lt;&gt;0,100,0))</f>
        <v>131.33729483172965</v>
      </c>
      <c r="E70" s="53">
        <v>2672343470.50914</v>
      </c>
      <c r="F70" s="53">
        <v>2224499308.5612702</v>
      </c>
      <c r="G70" s="73">
        <f>IFERROR(((E70/F70)-1)*100,IF(E70+F70&lt;&gt;0,100,0))</f>
        <v>20.132357884953443</v>
      </c>
    </row>
    <row r="71" spans="1:7" s="15" customFormat="1" ht="12" x14ac:dyDescent="0.2">
      <c r="A71" s="66" t="s">
        <v>93</v>
      </c>
      <c r="B71" s="73">
        <f>IFERROR(B69/B68/1000,)</f>
        <v>45.055035331222598</v>
      </c>
      <c r="C71" s="73">
        <f>IFERROR(C69/C68/1000,)</f>
        <v>34.471180049689444</v>
      </c>
      <c r="D71" s="73">
        <f>IFERROR(((B71/C71)-1)*100,IF(B71+C71&lt;&gt;0,100,0))</f>
        <v>30.703489890037883</v>
      </c>
      <c r="E71" s="73">
        <f>IFERROR(E69/E68/1000,)</f>
        <v>45.286231404087061</v>
      </c>
      <c r="F71" s="73">
        <f>IFERROR(F69/F68/1000,)</f>
        <v>44.335786138150944</v>
      </c>
      <c r="G71" s="73">
        <f>IFERROR(((E71/F71)-1)*100,IF(E71+F71&lt;&gt;0,100,0))</f>
        <v>2.1437428964821148</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3652</v>
      </c>
      <c r="C74" s="53">
        <v>2130</v>
      </c>
      <c r="D74" s="73">
        <f>IFERROR(((B74/C74)-1)*100,IF(B74+C74&lt;&gt;0,100,0))</f>
        <v>71.455399061032864</v>
      </c>
      <c r="E74" s="53">
        <v>27935</v>
      </c>
      <c r="F74" s="53">
        <v>22483</v>
      </c>
      <c r="G74" s="73">
        <f>IFERROR(((E74/F74)-1)*100,IF(E74+F74&lt;&gt;0,100,0))</f>
        <v>24.249432904861457</v>
      </c>
    </row>
    <row r="75" spans="1:7" s="15" customFormat="1" ht="12" x14ac:dyDescent="0.2">
      <c r="A75" s="66" t="s">
        <v>54</v>
      </c>
      <c r="B75" s="54">
        <v>856697956.08399999</v>
      </c>
      <c r="C75" s="53">
        <v>628373504.71399999</v>
      </c>
      <c r="D75" s="73">
        <f>IFERROR(((B75/C75)-1)*100,IF(B75+C75&lt;&gt;0,100,0))</f>
        <v>36.335785907128646</v>
      </c>
      <c r="E75" s="53">
        <v>7019931839.6350002</v>
      </c>
      <c r="F75" s="53">
        <v>6698416171.302</v>
      </c>
      <c r="G75" s="73">
        <f>IFERROR(((E75/F75)-1)*100,IF(E75+F75&lt;&gt;0,100,0))</f>
        <v>4.7998759723301143</v>
      </c>
    </row>
    <row r="76" spans="1:7" s="15" customFormat="1" ht="12" x14ac:dyDescent="0.2">
      <c r="A76" s="66" t="s">
        <v>55</v>
      </c>
      <c r="B76" s="54">
        <v>907691051.21179998</v>
      </c>
      <c r="C76" s="53">
        <v>580871785.35539997</v>
      </c>
      <c r="D76" s="73">
        <f>IFERROR(((B76/C76)-1)*100,IF(B76+C76&lt;&gt;0,100,0))</f>
        <v>56.263580724004214</v>
      </c>
      <c r="E76" s="53">
        <v>7526875720.1403399</v>
      </c>
      <c r="F76" s="53">
        <v>6318040792.1589499</v>
      </c>
      <c r="G76" s="73">
        <f>IFERROR(((E76/F76)-1)*100,IF(E76+F76&lt;&gt;0,100,0))</f>
        <v>19.133066210677583</v>
      </c>
    </row>
    <row r="77" spans="1:7" s="15" customFormat="1" ht="12" x14ac:dyDescent="0.2">
      <c r="A77" s="66" t="s">
        <v>93</v>
      </c>
      <c r="B77" s="73">
        <f>IFERROR(B75/B74/1000,)</f>
        <v>234.58323003395398</v>
      </c>
      <c r="C77" s="73">
        <f>IFERROR(C75/C74/1000,)</f>
        <v>295.01103507699531</v>
      </c>
      <c r="D77" s="73">
        <f>IFERROR(((B77/C77)-1)*100,IF(B77+C77&lt;&gt;0,100,0))</f>
        <v>-20.483235492282581</v>
      </c>
      <c r="E77" s="73">
        <f>IFERROR(E75/E74/1000,)</f>
        <v>251.29521530821549</v>
      </c>
      <c r="F77" s="73">
        <f>IFERROR(F75/F74/1000,)</f>
        <v>297.93248993915398</v>
      </c>
      <c r="G77" s="73">
        <f>IFERROR(((E77/F77)-1)*100,IF(E77+F77&lt;&gt;0,100,0))</f>
        <v>-15.653638393202129</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337</v>
      </c>
      <c r="C80" s="53">
        <v>179</v>
      </c>
      <c r="D80" s="73">
        <f>IFERROR(((B80/C80)-1)*100,IF(B80+C80&lt;&gt;0,100,0))</f>
        <v>88.268156424581008</v>
      </c>
      <c r="E80" s="53">
        <v>2324</v>
      </c>
      <c r="F80" s="53">
        <v>2907</v>
      </c>
      <c r="G80" s="73">
        <f>IFERROR(((E80/F80)-1)*100,IF(E80+F80&lt;&gt;0,100,0))</f>
        <v>-20.055039559683518</v>
      </c>
    </row>
    <row r="81" spans="1:7" s="15" customFormat="1" ht="12" x14ac:dyDescent="0.2">
      <c r="A81" s="66" t="s">
        <v>54</v>
      </c>
      <c r="B81" s="54">
        <v>41497894.711999997</v>
      </c>
      <c r="C81" s="53">
        <v>25510119.647999998</v>
      </c>
      <c r="D81" s="73">
        <f>IFERROR(((B81/C81)-1)*100,IF(B81+C81&lt;&gt;0,100,0))</f>
        <v>62.672285683510886</v>
      </c>
      <c r="E81" s="53">
        <v>227170361.88499999</v>
      </c>
      <c r="F81" s="53">
        <v>215047078.289</v>
      </c>
      <c r="G81" s="73">
        <f>IFERROR(((E81/F81)-1)*100,IF(E81+F81&lt;&gt;0,100,0))</f>
        <v>5.6375021192836661</v>
      </c>
    </row>
    <row r="82" spans="1:7" s="15" customFormat="1" ht="12" x14ac:dyDescent="0.2">
      <c r="A82" s="66" t="s">
        <v>55</v>
      </c>
      <c r="B82" s="54">
        <v>2323948.3221899401</v>
      </c>
      <c r="C82" s="53">
        <v>5610006.94515015</v>
      </c>
      <c r="D82" s="73">
        <f>IFERROR(((B82/C82)-1)*100,IF(B82+C82&lt;&gt;0,100,0))</f>
        <v>-58.574947501642704</v>
      </c>
      <c r="E82" s="53">
        <v>53121626.926701203</v>
      </c>
      <c r="F82" s="53">
        <v>44320496.365336902</v>
      </c>
      <c r="G82" s="73">
        <f>IFERROR(((E82/F82)-1)*100,IF(E82+F82&lt;&gt;0,100,0))</f>
        <v>19.857924173086829</v>
      </c>
    </row>
    <row r="83" spans="1:7" x14ac:dyDescent="0.2">
      <c r="A83" s="66" t="s">
        <v>93</v>
      </c>
      <c r="B83" s="73">
        <f>IFERROR(B81/B80/1000,)</f>
        <v>123.13915344807121</v>
      </c>
      <c r="C83" s="73">
        <f>IFERROR(C81/C80/1000,)</f>
        <v>142.51463490502792</v>
      </c>
      <c r="D83" s="73">
        <f>IFERROR(((B83/C83)-1)*100,IF(B83+C83&lt;&gt;0,100,0))</f>
        <v>-13.595432826859199</v>
      </c>
      <c r="E83" s="73">
        <f>IFERROR(E81/E80/1000,)</f>
        <v>97.7497254238382</v>
      </c>
      <c r="F83" s="73">
        <f>IFERROR(F81/F80/1000,)</f>
        <v>73.975603126590983</v>
      </c>
      <c r="G83" s="73">
        <f>IFERROR(((E83/F83)-1)*100,IF(E83+F83&lt;&gt;0,100,0))</f>
        <v>32.137787719775226</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14254</v>
      </c>
      <c r="C86" s="51">
        <f>C68+C74+C80</f>
        <v>8588</v>
      </c>
      <c r="D86" s="73">
        <f>IFERROR(((B86/C86)-1)*100,IF(B86+C86&lt;&gt;0,100,0))</f>
        <v>65.975780158360493</v>
      </c>
      <c r="E86" s="51">
        <f>E68+E74+E80</f>
        <v>85898</v>
      </c>
      <c r="F86" s="51">
        <f>F68+F74+F80</f>
        <v>79331</v>
      </c>
      <c r="G86" s="73">
        <f>IFERROR(((E86/F86)-1)*100,IF(E86+F86&lt;&gt;0,100,0))</f>
        <v>8.2779745622770342</v>
      </c>
    </row>
    <row r="87" spans="1:7" s="15" customFormat="1" ht="12" x14ac:dyDescent="0.2">
      <c r="A87" s="66" t="s">
        <v>54</v>
      </c>
      <c r="B87" s="51">
        <f t="shared" ref="B87:C87" si="1">B69+B75+B81</f>
        <v>1360685788.471</v>
      </c>
      <c r="C87" s="51">
        <f t="shared" si="1"/>
        <v>870328163.89400005</v>
      </c>
      <c r="D87" s="73">
        <f>IFERROR(((B87/C87)-1)*100,IF(B87+C87&lt;&gt;0,100,0))</f>
        <v>56.341693273839866</v>
      </c>
      <c r="E87" s="51">
        <f t="shared" ref="E87:F87" si="2">E69+E75+E81</f>
        <v>9766782830.6120014</v>
      </c>
      <c r="F87" s="51">
        <f t="shared" si="2"/>
        <v>9304979889.6690006</v>
      </c>
      <c r="G87" s="73">
        <f>IFERROR(((E87/F87)-1)*100,IF(E87+F87&lt;&gt;0,100,0))</f>
        <v>4.9629654917978439</v>
      </c>
    </row>
    <row r="88" spans="1:7" s="15" customFormat="1" ht="12" x14ac:dyDescent="0.2">
      <c r="A88" s="66" t="s">
        <v>55</v>
      </c>
      <c r="B88" s="51">
        <f t="shared" ref="B88:C88" si="3">B70+B76+B82</f>
        <v>1393247925.8166101</v>
      </c>
      <c r="C88" s="51">
        <f t="shared" si="3"/>
        <v>795368529.14690018</v>
      </c>
      <c r="D88" s="73">
        <f>IFERROR(((B88/C88)-1)*100,IF(B88+C88&lt;&gt;0,100,0))</f>
        <v>75.170109799414121</v>
      </c>
      <c r="E88" s="51">
        <f t="shared" ref="E88:F88" si="4">E70+E76+E82</f>
        <v>10252340817.57618</v>
      </c>
      <c r="F88" s="51">
        <f t="shared" si="4"/>
        <v>8586860597.0855579</v>
      </c>
      <c r="G88" s="73">
        <f>IFERROR(((E88/F88)-1)*100,IF(E88+F88&lt;&gt;0,100,0))</f>
        <v>19.395682527510672</v>
      </c>
    </row>
    <row r="89" spans="1:7" x14ac:dyDescent="0.2">
      <c r="A89" s="66" t="s">
        <v>94</v>
      </c>
      <c r="B89" s="73">
        <f>IFERROR((B75/B87)*100,IF(B75+B87&lt;&gt;0,100,0))</f>
        <v>62.960748421328773</v>
      </c>
      <c r="C89" s="73">
        <f>IFERROR((C75/C87)*100,IF(C75+C87&lt;&gt;0,100,0))</f>
        <v>72.199605939735108</v>
      </c>
      <c r="D89" s="73">
        <f>IFERROR(((B89/C89)-1)*100,IF(B89+C89&lt;&gt;0,100,0))</f>
        <v>-12.79627138978846</v>
      </c>
      <c r="E89" s="73">
        <f>IFERROR((E75/E87)*100,IF(E75+E87&lt;&gt;0,100,0))</f>
        <v>71.875580335752389</v>
      </c>
      <c r="F89" s="73">
        <f>IFERROR((F75/F87)*100,IF(F75+F87&lt;&gt;0,100,0))</f>
        <v>71.987433081279633</v>
      </c>
      <c r="G89" s="73">
        <f>IFERROR(((E89/F89)-1)*100,IF(E89+F89&lt;&gt;0,100,0))</f>
        <v>-0.1553781552412814</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144746236.85699999</v>
      </c>
      <c r="C97" s="107">
        <v>90896703.334999993</v>
      </c>
      <c r="D97" s="52">
        <f>B97-C97</f>
        <v>53849533.522</v>
      </c>
      <c r="E97" s="107">
        <v>1196768238.312</v>
      </c>
      <c r="F97" s="107">
        <v>973383098.88399994</v>
      </c>
      <c r="G97" s="68">
        <f>E97-F97</f>
        <v>223385139.42800009</v>
      </c>
    </row>
    <row r="98" spans="1:7" s="15" customFormat="1" ht="13.5" x14ac:dyDescent="0.2">
      <c r="A98" s="66" t="s">
        <v>88</v>
      </c>
      <c r="B98" s="53">
        <v>131977016.116</v>
      </c>
      <c r="C98" s="107">
        <v>79429456.032000005</v>
      </c>
      <c r="D98" s="52">
        <f>B98-C98</f>
        <v>52547560.083999991</v>
      </c>
      <c r="E98" s="107">
        <v>1131968109.9749999</v>
      </c>
      <c r="F98" s="107">
        <v>937090915.352</v>
      </c>
      <c r="G98" s="68">
        <f>E98-F98</f>
        <v>194877194.62299991</v>
      </c>
    </row>
    <row r="99" spans="1:7" s="15" customFormat="1" ht="12" x14ac:dyDescent="0.2">
      <c r="A99" s="69" t="s">
        <v>16</v>
      </c>
      <c r="B99" s="52">
        <f>B97-B98</f>
        <v>12769220.740999997</v>
      </c>
      <c r="C99" s="52">
        <f>C97-C98</f>
        <v>11467247.302999988</v>
      </c>
      <c r="D99" s="70"/>
      <c r="E99" s="52">
        <f>E97-E98</f>
        <v>64800128.337000132</v>
      </c>
      <c r="F99" s="70">
        <f>F97-F98</f>
        <v>36292183.531999946</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1375.82613761889</v>
      </c>
      <c r="C111" s="108">
        <v>1107.8555403820999</v>
      </c>
      <c r="D111" s="73">
        <f>IFERROR(((B111/C111)-1)*100,IF(B111+C111&lt;&gt;0,100,0))</f>
        <v>24.188225582585154</v>
      </c>
      <c r="E111" s="72"/>
      <c r="F111" s="109">
        <v>1408.2718274127601</v>
      </c>
      <c r="G111" s="109">
        <v>1375.82613761889</v>
      </c>
    </row>
    <row r="112" spans="1:7" s="15" customFormat="1" ht="12" x14ac:dyDescent="0.2">
      <c r="A112" s="66" t="s">
        <v>50</v>
      </c>
      <c r="B112" s="109">
        <v>1349.46915095392</v>
      </c>
      <c r="C112" s="108">
        <v>1091.1867776812901</v>
      </c>
      <c r="D112" s="73">
        <f>IFERROR(((B112/C112)-1)*100,IF(B112+C112&lt;&gt;0,100,0))</f>
        <v>23.669859143772378</v>
      </c>
      <c r="E112" s="72"/>
      <c r="F112" s="109">
        <v>1382.1253542521899</v>
      </c>
      <c r="G112" s="109">
        <v>1349.46915095392</v>
      </c>
    </row>
    <row r="113" spans="1:7" s="15" customFormat="1" ht="12" x14ac:dyDescent="0.2">
      <c r="A113" s="66" t="s">
        <v>51</v>
      </c>
      <c r="B113" s="109">
        <v>1542.9762024023</v>
      </c>
      <c r="C113" s="108">
        <v>1199.2879767500899</v>
      </c>
      <c r="D113" s="73">
        <f>IFERROR(((B113/C113)-1)*100,IF(B113+C113&lt;&gt;0,100,0))</f>
        <v>28.657689588747417</v>
      </c>
      <c r="E113" s="72"/>
      <c r="F113" s="109">
        <v>1572.51494793135</v>
      </c>
      <c r="G113" s="109">
        <v>1542.9762024023</v>
      </c>
    </row>
    <row r="114" spans="1:7" s="25" customFormat="1" ht="12" x14ac:dyDescent="0.2">
      <c r="A114" s="69" t="s">
        <v>52</v>
      </c>
      <c r="B114" s="73"/>
      <c r="C114" s="72"/>
      <c r="D114" s="74"/>
      <c r="E114" s="72"/>
      <c r="F114" s="58"/>
      <c r="G114" s="58"/>
    </row>
    <row r="115" spans="1:7" s="15" customFormat="1" ht="12" x14ac:dyDescent="0.2">
      <c r="A115" s="66" t="s">
        <v>56</v>
      </c>
      <c r="B115" s="109">
        <v>865.37319292942595</v>
      </c>
      <c r="C115" s="108">
        <v>789.88445651199595</v>
      </c>
      <c r="D115" s="73">
        <f>IFERROR(((B115/C115)-1)*100,IF(B115+C115&lt;&gt;0,100,0))</f>
        <v>9.5569340294118668</v>
      </c>
      <c r="E115" s="72"/>
      <c r="F115" s="109">
        <v>867.09088788109796</v>
      </c>
      <c r="G115" s="109">
        <v>865.37319292942595</v>
      </c>
    </row>
    <row r="116" spans="1:7" s="15" customFormat="1" ht="12" x14ac:dyDescent="0.2">
      <c r="A116" s="66" t="s">
        <v>57</v>
      </c>
      <c r="B116" s="109">
        <v>1255.4801106953901</v>
      </c>
      <c r="C116" s="108">
        <v>1080.42913812653</v>
      </c>
      <c r="D116" s="73">
        <f>IFERROR(((B116/C116)-1)*100,IF(B116+C116&lt;&gt;0,100,0))</f>
        <v>16.201985525158946</v>
      </c>
      <c r="E116" s="72"/>
      <c r="F116" s="109">
        <v>1277.03132918662</v>
      </c>
      <c r="G116" s="109">
        <v>1255.4801106953901</v>
      </c>
    </row>
    <row r="117" spans="1:7" s="15" customFormat="1" ht="12" x14ac:dyDescent="0.2">
      <c r="A117" s="66" t="s">
        <v>59</v>
      </c>
      <c r="B117" s="109">
        <v>1622.4858014276899</v>
      </c>
      <c r="C117" s="108">
        <v>1288.79728683024</v>
      </c>
      <c r="D117" s="73">
        <f>IFERROR(((B117/C117)-1)*100,IF(B117+C117&lt;&gt;0,100,0))</f>
        <v>25.891466253637716</v>
      </c>
      <c r="E117" s="72"/>
      <c r="F117" s="109">
        <v>1660.52179803896</v>
      </c>
      <c r="G117" s="109">
        <v>1622.4858014276899</v>
      </c>
    </row>
    <row r="118" spans="1:7" s="15" customFormat="1" ht="12" x14ac:dyDescent="0.2">
      <c r="A118" s="66" t="s">
        <v>58</v>
      </c>
      <c r="B118" s="109">
        <v>1593.87864089901</v>
      </c>
      <c r="C118" s="108">
        <v>1192.3601510743999</v>
      </c>
      <c r="D118" s="73">
        <f>IFERROR(((B118/C118)-1)*100,IF(B118+C118&lt;&gt;0,100,0))</f>
        <v>33.674262718593354</v>
      </c>
      <c r="E118" s="72"/>
      <c r="F118" s="109">
        <v>1641.002705999</v>
      </c>
      <c r="G118" s="109">
        <v>1593.87864089901</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318</v>
      </c>
      <c r="C127" s="53">
        <v>66</v>
      </c>
      <c r="D127" s="73">
        <f>IFERROR(((B127/C127)-1)*100,IF(B127+C127&lt;&gt;0,100,0))</f>
        <v>381.81818181818181</v>
      </c>
      <c r="E127" s="53">
        <v>2338</v>
      </c>
      <c r="F127" s="53">
        <v>2575</v>
      </c>
      <c r="G127" s="73">
        <f>IFERROR(((E127/F127)-1)*100,IF(E127+F127&lt;&gt;0,100,0))</f>
        <v>-9.2038834951456252</v>
      </c>
    </row>
    <row r="128" spans="1:7" s="15" customFormat="1" ht="12" x14ac:dyDescent="0.2">
      <c r="A128" s="66" t="s">
        <v>74</v>
      </c>
      <c r="B128" s="54">
        <v>3</v>
      </c>
      <c r="C128" s="53">
        <v>8</v>
      </c>
      <c r="D128" s="73">
        <f>IFERROR(((B128/C128)-1)*100,IF(B128+C128&lt;&gt;0,100,0))</f>
        <v>-62.5</v>
      </c>
      <c r="E128" s="53">
        <v>64</v>
      </c>
      <c r="F128" s="53">
        <v>96</v>
      </c>
      <c r="G128" s="73">
        <f>IFERROR(((E128/F128)-1)*100,IF(E128+F128&lt;&gt;0,100,0))</f>
        <v>-33.333333333333336</v>
      </c>
    </row>
    <row r="129" spans="1:7" s="25" customFormat="1" ht="12" x14ac:dyDescent="0.2">
      <c r="A129" s="69" t="s">
        <v>34</v>
      </c>
      <c r="B129" s="70">
        <f>SUM(B126:B128)</f>
        <v>321</v>
      </c>
      <c r="C129" s="70">
        <f>SUM(C126:C128)</f>
        <v>74</v>
      </c>
      <c r="D129" s="73">
        <f>IFERROR(((B129/C129)-1)*100,IF(B129+C129&lt;&gt;0,100,0))</f>
        <v>333.78378378378375</v>
      </c>
      <c r="E129" s="70">
        <f>SUM(E126:E128)</f>
        <v>2402</v>
      </c>
      <c r="F129" s="70">
        <f>SUM(F126:F128)</f>
        <v>2671</v>
      </c>
      <c r="G129" s="73">
        <f>IFERROR(((E129/F129)-1)*100,IF(E129+F129&lt;&gt;0,100,0))</f>
        <v>-10.071134406589287</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42</v>
      </c>
      <c r="C132" s="53">
        <v>35</v>
      </c>
      <c r="D132" s="73">
        <f>IFERROR(((B132/C132)-1)*100,IF(B132+C132&lt;&gt;0,100,0))</f>
        <v>19.999999999999996</v>
      </c>
      <c r="E132" s="53">
        <v>249</v>
      </c>
      <c r="F132" s="53">
        <v>384</v>
      </c>
      <c r="G132" s="73">
        <f>IFERROR(((E132/F132)-1)*100,IF(E132+F132&lt;&gt;0,100,0))</f>
        <v>-35.15625</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42</v>
      </c>
      <c r="C134" s="70">
        <f>SUM(C132:C133)</f>
        <v>35</v>
      </c>
      <c r="D134" s="73">
        <f>IFERROR(((B134/C134)-1)*100,IF(B134+C134&lt;&gt;0,100,0))</f>
        <v>19.999999999999996</v>
      </c>
      <c r="E134" s="70">
        <f>SUM(E132:E133)</f>
        <v>249</v>
      </c>
      <c r="F134" s="70">
        <f>SUM(F132:F133)</f>
        <v>384</v>
      </c>
      <c r="G134" s="73">
        <f>IFERROR(((E134/F134)-1)*100,IF(E134+F134&lt;&gt;0,100,0))</f>
        <v>-35.15625</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93016</v>
      </c>
      <c r="C138" s="53">
        <v>24492</v>
      </c>
      <c r="D138" s="73">
        <f>IFERROR(((B138/C138)-1)*100,IF(B138+C138&lt;&gt;0,100,0))</f>
        <v>279.7811530295607</v>
      </c>
      <c r="E138" s="53">
        <v>3159853</v>
      </c>
      <c r="F138" s="53">
        <v>3684399</v>
      </c>
      <c r="G138" s="73">
        <f>IFERROR(((E138/F138)-1)*100,IF(E138+F138&lt;&gt;0,100,0))</f>
        <v>-14.236948821232442</v>
      </c>
    </row>
    <row r="139" spans="1:7" s="15" customFormat="1" ht="12" x14ac:dyDescent="0.2">
      <c r="A139" s="66" t="s">
        <v>74</v>
      </c>
      <c r="B139" s="54">
        <v>6</v>
      </c>
      <c r="C139" s="53">
        <v>30</v>
      </c>
      <c r="D139" s="73">
        <f>IFERROR(((B139/C139)-1)*100,IF(B139+C139&lt;&gt;0,100,0))</f>
        <v>-80</v>
      </c>
      <c r="E139" s="53">
        <v>2195</v>
      </c>
      <c r="F139" s="53">
        <v>3851</v>
      </c>
      <c r="G139" s="73">
        <f>IFERROR(((E139/F139)-1)*100,IF(E139+F139&lt;&gt;0,100,0))</f>
        <v>-43.001817709685795</v>
      </c>
    </row>
    <row r="140" spans="1:7" s="15" customFormat="1" ht="12" x14ac:dyDescent="0.2">
      <c r="A140" s="69" t="s">
        <v>34</v>
      </c>
      <c r="B140" s="70">
        <f>SUM(B137:B139)</f>
        <v>93022</v>
      </c>
      <c r="C140" s="70">
        <f>SUM(C137:C139)</f>
        <v>24522</v>
      </c>
      <c r="D140" s="73">
        <f>IFERROR(((B140/C140)-1)*100,IF(B140+C140&lt;&gt;0,100,0))</f>
        <v>279.34099991844062</v>
      </c>
      <c r="E140" s="70">
        <f>SUM(E137:E139)</f>
        <v>3162048</v>
      </c>
      <c r="F140" s="70">
        <f>SUM(F137:F139)</f>
        <v>3688250</v>
      </c>
      <c r="G140" s="73">
        <f>IFERROR(((E140/F140)-1)*100,IF(E140+F140&lt;&gt;0,100,0))</f>
        <v>-14.266982986511223</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53428</v>
      </c>
      <c r="C143" s="53">
        <v>45099</v>
      </c>
      <c r="D143" s="73">
        <f>IFERROR(((B143/C143)-1)*100,)</f>
        <v>18.468258719705545</v>
      </c>
      <c r="E143" s="53">
        <v>291865</v>
      </c>
      <c r="F143" s="53">
        <v>138111</v>
      </c>
      <c r="G143" s="73">
        <f>IFERROR(((E143/F143)-1)*100,)</f>
        <v>111.32639688366606</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53428</v>
      </c>
      <c r="C145" s="70">
        <f>SUM(C143:C144)</f>
        <v>45099</v>
      </c>
      <c r="D145" s="73">
        <f>IFERROR(((B145/C145)-1)*100,)</f>
        <v>18.468258719705545</v>
      </c>
      <c r="E145" s="70">
        <f>SUM(E143:E144)</f>
        <v>291865</v>
      </c>
      <c r="F145" s="70">
        <f>SUM(F143:F144)</f>
        <v>138111</v>
      </c>
      <c r="G145" s="73">
        <f>IFERROR(((E145/F145)-1)*100,)</f>
        <v>111.32639688366606</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9389581.5321500003</v>
      </c>
      <c r="C149" s="53">
        <v>2171367.9814599999</v>
      </c>
      <c r="D149" s="73">
        <f>IFERROR(((B149/C149)-1)*100,IF(B149+C149&lt;&gt;0,100,0))</f>
        <v>332.42700511023315</v>
      </c>
      <c r="E149" s="53">
        <v>326579530.75584</v>
      </c>
      <c r="F149" s="53">
        <v>339308292.93910998</v>
      </c>
      <c r="G149" s="73">
        <f>IFERROR(((E149/F149)-1)*100,IF(E149+F149&lt;&gt;0,100,0))</f>
        <v>-3.7513855240650429</v>
      </c>
    </row>
    <row r="150" spans="1:7" x14ac:dyDescent="0.2">
      <c r="A150" s="66" t="s">
        <v>74</v>
      </c>
      <c r="B150" s="54">
        <v>36725.660000000003</v>
      </c>
      <c r="C150" s="53">
        <v>252793.84</v>
      </c>
      <c r="D150" s="73">
        <f>IFERROR(((B150/C150)-1)*100,IF(B150+C150&lt;&gt;0,100,0))</f>
        <v>-85.472090617397953</v>
      </c>
      <c r="E150" s="53">
        <v>25296021.43</v>
      </c>
      <c r="F150" s="53">
        <v>28765574.460000001</v>
      </c>
      <c r="G150" s="73">
        <f>IFERROR(((E150/F150)-1)*100,IF(E150+F150&lt;&gt;0,100,0))</f>
        <v>-12.061476591835818</v>
      </c>
    </row>
    <row r="151" spans="1:7" s="15" customFormat="1" ht="12" x14ac:dyDescent="0.2">
      <c r="A151" s="69" t="s">
        <v>34</v>
      </c>
      <c r="B151" s="70">
        <f>SUM(B148:B150)</f>
        <v>9426307.1921500005</v>
      </c>
      <c r="C151" s="70">
        <f>SUM(C148:C150)</f>
        <v>2424161.8214599998</v>
      </c>
      <c r="D151" s="73">
        <f>IFERROR(((B151/C151)-1)*100,IF(B151+C151&lt;&gt;0,100,0))</f>
        <v>288.84810034970434</v>
      </c>
      <c r="E151" s="70">
        <f>SUM(E148:E150)</f>
        <v>351875552.18584001</v>
      </c>
      <c r="F151" s="70">
        <f>SUM(F148:F150)</f>
        <v>368073867.39910996</v>
      </c>
      <c r="G151" s="73">
        <f>IFERROR(((E151/F151)-1)*100,IF(E151+F151&lt;&gt;0,100,0))</f>
        <v>-4.4008327262488827</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85457.782999999996</v>
      </c>
      <c r="C154" s="53">
        <v>47443.029029999998</v>
      </c>
      <c r="D154" s="73">
        <f>IFERROR(((B154/C154)-1)*100,IF(B154+C154&lt;&gt;0,100,0))</f>
        <v>80.127164616664444</v>
      </c>
      <c r="E154" s="53">
        <v>424775.114</v>
      </c>
      <c r="F154" s="53">
        <v>167210.58312</v>
      </c>
      <c r="G154" s="73">
        <f>IFERROR(((E154/F154)-1)*100,IF(E154+F154&lt;&gt;0,100,0))</f>
        <v>154.03602216682469</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85457.782999999996</v>
      </c>
      <c r="C156" s="70">
        <f>SUM(C154:C155)</f>
        <v>47443.029029999998</v>
      </c>
      <c r="D156" s="73">
        <f>IFERROR(((B156/C156)-1)*100,IF(B156+C156&lt;&gt;0,100,0))</f>
        <v>80.127164616664444</v>
      </c>
      <c r="E156" s="70">
        <f>SUM(E154:E155)</f>
        <v>424775.114</v>
      </c>
      <c r="F156" s="70">
        <f>SUM(F154:F155)</f>
        <v>167210.58312</v>
      </c>
      <c r="G156" s="73">
        <f>IFERROR(((E156/F156)-1)*100,IF(E156+F156&lt;&gt;0,100,0))</f>
        <v>154.03602216682469</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1525037</v>
      </c>
      <c r="C160" s="53">
        <v>1266593</v>
      </c>
      <c r="D160" s="73">
        <f>IFERROR(((B160/C160)-1)*100,IF(B160+C160&lt;&gt;0,100,0))</f>
        <v>20.404660376300843</v>
      </c>
      <c r="E160" s="65"/>
      <c r="F160" s="65"/>
      <c r="G160" s="52"/>
    </row>
    <row r="161" spans="1:7" s="15" customFormat="1" ht="12" x14ac:dyDescent="0.2">
      <c r="A161" s="66" t="s">
        <v>74</v>
      </c>
      <c r="B161" s="54">
        <v>929</v>
      </c>
      <c r="C161" s="53">
        <v>1617</v>
      </c>
      <c r="D161" s="73">
        <f>IFERROR(((B161/C161)-1)*100,IF(B161+C161&lt;&gt;0,100,0))</f>
        <v>-42.547928262213972</v>
      </c>
      <c r="E161" s="65"/>
      <c r="F161" s="65"/>
      <c r="G161" s="52"/>
    </row>
    <row r="162" spans="1:7" s="25" customFormat="1" ht="12" x14ac:dyDescent="0.2">
      <c r="A162" s="69" t="s">
        <v>34</v>
      </c>
      <c r="B162" s="70">
        <f>SUM(B159:B161)</f>
        <v>1525966</v>
      </c>
      <c r="C162" s="70">
        <f>SUM(C159:C161)</f>
        <v>1268210</v>
      </c>
      <c r="D162" s="73">
        <f>IFERROR(((B162/C162)-1)*100,IF(B162+C162&lt;&gt;0,100,0))</f>
        <v>20.324394224931197</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213295</v>
      </c>
      <c r="C165" s="53">
        <v>198400</v>
      </c>
      <c r="D165" s="73">
        <f>IFERROR(((B165/C165)-1)*100,IF(B165+C165&lt;&gt;0,100,0))</f>
        <v>7.5075604838709786</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213295</v>
      </c>
      <c r="C167" s="70">
        <f>SUM(C165:C166)</f>
        <v>198400</v>
      </c>
      <c r="D167" s="73">
        <f>IFERROR(((B167/C167)-1)*100,IF(B167+C167&lt;&gt;0,100,0))</f>
        <v>7.5075604838709786</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22084</v>
      </c>
      <c r="C175" s="88">
        <v>21748</v>
      </c>
      <c r="D175" s="73">
        <f>IFERROR(((B175/C175)-1)*100,IF(B175+C175&lt;&gt;0,100,0))</f>
        <v>1.5449696523818224</v>
      </c>
      <c r="E175" s="88">
        <v>316544</v>
      </c>
      <c r="F175" s="88">
        <v>295282</v>
      </c>
      <c r="G175" s="73">
        <f>IFERROR(((E175/F175)-1)*100,IF(E175+F175&lt;&gt;0,100,0))</f>
        <v>7.2005743661990973</v>
      </c>
    </row>
    <row r="176" spans="1:7" x14ac:dyDescent="0.2">
      <c r="A176" s="66" t="s">
        <v>32</v>
      </c>
      <c r="B176" s="87">
        <v>122036</v>
      </c>
      <c r="C176" s="88">
        <v>121030</v>
      </c>
      <c r="D176" s="73">
        <f t="shared" ref="D176:D178" si="5">IFERROR(((B176/C176)-1)*100,IF(B176+C176&lt;&gt;0,100,0))</f>
        <v>0.83119887631166733</v>
      </c>
      <c r="E176" s="88">
        <v>1344000</v>
      </c>
      <c r="F176" s="88">
        <v>1194212</v>
      </c>
      <c r="G176" s="73">
        <f>IFERROR(((E176/F176)-1)*100,IF(E176+F176&lt;&gt;0,100,0))</f>
        <v>12.542831591040793</v>
      </c>
    </row>
    <row r="177" spans="1:7" x14ac:dyDescent="0.2">
      <c r="A177" s="66" t="s">
        <v>91</v>
      </c>
      <c r="B177" s="87">
        <v>43707213.119369999</v>
      </c>
      <c r="C177" s="88">
        <v>46888850.723379999</v>
      </c>
      <c r="D177" s="73">
        <f t="shared" si="5"/>
        <v>-6.7854885648189978</v>
      </c>
      <c r="E177" s="88">
        <v>467593865.83929998</v>
      </c>
      <c r="F177" s="88">
        <v>539607026.70403898</v>
      </c>
      <c r="G177" s="73">
        <f>IFERROR(((E177/F177)-1)*100,IF(E177+F177&lt;&gt;0,100,0))</f>
        <v>-13.345482416083588</v>
      </c>
    </row>
    <row r="178" spans="1:7" x14ac:dyDescent="0.2">
      <c r="A178" s="66" t="s">
        <v>92</v>
      </c>
      <c r="B178" s="87">
        <v>218560</v>
      </c>
      <c r="C178" s="88">
        <v>174046</v>
      </c>
      <c r="D178" s="73">
        <f t="shared" si="5"/>
        <v>25.575997150178686</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568</v>
      </c>
      <c r="C181" s="88">
        <v>1078</v>
      </c>
      <c r="D181" s="73">
        <f t="shared" ref="D181:D184" si="6">IFERROR(((B181/C181)-1)*100,IF(B181+C181&lt;&gt;0,100,0))</f>
        <v>-47.309833024118738</v>
      </c>
      <c r="E181" s="88">
        <v>6818</v>
      </c>
      <c r="F181" s="88">
        <v>13044</v>
      </c>
      <c r="G181" s="73">
        <f t="shared" ref="G181" si="7">IFERROR(((E181/F181)-1)*100,IF(E181+F181&lt;&gt;0,100,0))</f>
        <v>-47.73075743636921</v>
      </c>
    </row>
    <row r="182" spans="1:7" x14ac:dyDescent="0.2">
      <c r="A182" s="66" t="s">
        <v>32</v>
      </c>
      <c r="B182" s="87">
        <v>8294</v>
      </c>
      <c r="C182" s="88">
        <v>8544</v>
      </c>
      <c r="D182" s="73">
        <f t="shared" si="6"/>
        <v>-2.9260299625468167</v>
      </c>
      <c r="E182" s="88">
        <v>78392</v>
      </c>
      <c r="F182" s="88">
        <v>133800</v>
      </c>
      <c r="G182" s="73">
        <f t="shared" ref="G182" si="8">IFERROR(((E182/F182)-1)*100,IF(E182+F182&lt;&gt;0,100,0))</f>
        <v>-41.41106128550075</v>
      </c>
    </row>
    <row r="183" spans="1:7" x14ac:dyDescent="0.2">
      <c r="A183" s="66" t="s">
        <v>91</v>
      </c>
      <c r="B183" s="87">
        <v>100429.67486</v>
      </c>
      <c r="C183" s="88">
        <v>130199.2043</v>
      </c>
      <c r="D183" s="73">
        <f t="shared" si="6"/>
        <v>-22.864601669458896</v>
      </c>
      <c r="E183" s="88">
        <v>1093319.4785</v>
      </c>
      <c r="F183" s="88">
        <v>3757735.7411199999</v>
      </c>
      <c r="G183" s="73">
        <f t="shared" ref="G183" si="9">IFERROR(((E183/F183)-1)*100,IF(E183+F183&lt;&gt;0,100,0))</f>
        <v>-70.904833287341958</v>
      </c>
    </row>
    <row r="184" spans="1:7" x14ac:dyDescent="0.2">
      <c r="A184" s="66" t="s">
        <v>92</v>
      </c>
      <c r="B184" s="87">
        <v>55470</v>
      </c>
      <c r="C184" s="88">
        <v>69372</v>
      </c>
      <c r="D184" s="73">
        <f t="shared" si="6"/>
        <v>-20.039785504238019</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2026-03-09T10:30:57Z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