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D9364725-34B3-4172-A71F-7C7F65C2A3EC}"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<sst xmlns="http://schemas.openxmlformats.org/spreadsheetml/2006/main" count="265" uniqueCount="100">
  <si>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</si>
  <si>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</si>
  <si>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</si>
  <si>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</si>
  <si>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</si>
  <si>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</si>
  <si>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</si>
  <si>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</si>
  <si>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</si>
  <si>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</si>
  <si>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</si>
  <si>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</si>
  <si>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</si>
  <si>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</si>
  <si>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</si>
  <si>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</si>
  <si>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</si>
  <si>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</si>
  <si>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</si>
  <si>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</si>
  <si>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</si>
  <si>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</si>
  <si>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</si>
  <si>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</si>
  <si>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</si>
  <si>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</si>
  <si>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</si>
  <si>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</si>
  <si>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</si>
  <si>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</si>
  <si>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</si>
  <si>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</si>
  <si>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</si>
  <si>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</si>
  <si>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</si>
  <si>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</si>
  <si>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</si>
  <si>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</si>
  <si>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</si>
  <si>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</si>
  <si>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</si>
  <si>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</si>
  <si>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</si>
  <si>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</si>
  <si>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</si>
  <si>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</si>
  <si>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</si>
  <si>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</si>
  <si>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</si>
  <si>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</si>
  <si>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</si>
  <si>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</si>
  <si>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</si>
  <si>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</si>
  <si>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</si>
  <si>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</si>
  <si>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</si>
  <si>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</si>
  <si>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</si>
  <si>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</si>
  <si>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</si>
  <si>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</si>
  <si>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</si>
  <si>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</si>
  <si>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</si>
  <si>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</si>
  <si>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</si>
  <si>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</si>
  <si>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</si>
  <si>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</si>
  <si>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</si>
  <si>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</si>
  <si>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</si>
  <si>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</si>
  <si>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</si>
  <si>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</si>
  <si>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</si>
  <si>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</si>
  <si>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</si>
  <si>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</si>
  <si>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</si>
  <si>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</si>
  <si>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</si>
  <si>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</si>
  <si>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</si>
  <si>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</si>
  <si>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</si>
  <si>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</si>
  <si>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</si>
  <si>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</si>
  <si>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</si>
  <si>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</si>
  <si>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</si>
  <si>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</si>
  <si>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</si>
  <si>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</si>
  <si>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</si>
  <si>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20 March 2026</t>
  </si>
  <si>
    <t>20.03.2026</t>
  </si>
  <si>
    <t>20.03.2025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</si>
</sst>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2917830</v>
      </c>
      <c r="C11" s="54">
        <v>1627032</v>
      </c>
      <c r="D11" s="73">
        <f>IFERROR(((B11/C11)-1)*100,IF(B11+C11&lt;&gt;0,100,0))</f>
        <v>79.334518313100162</v>
      </c>
      <c r="E11" s="54">
        <v>24294040</v>
      </c>
      <c r="F11" s="54">
        <v>19192879</v>
      </c>
      <c r="G11" s="73">
        <f>IFERROR(((E11/F11)-1)*100,IF(E11+F11&lt;&gt;0,100,0))</f>
        <v>26.578404417596758</v>
      </c>
    </row>
    <row r="12" spans="1:7" s="15" customFormat="1" ht="12" x14ac:dyDescent="0.2">
      <c r="A12" s="51" t="s">
        <v>9</v>
      </c>
      <c r="B12" s="54">
        <v>2864724.5070000002</v>
      </c>
      <c r="C12" s="54">
        <v>1939468.0149999999</v>
      </c>
      <c r="D12" s="73">
        <f>IFERROR(((B12/C12)-1)*100,IF(B12+C12&lt;&gt;0,100,0))</f>
        <v>47.706715699562622</v>
      </c>
      <c r="E12" s="54">
        <v>21105058.864</v>
      </c>
      <c r="F12" s="54">
        <v>17761022.539999999</v>
      </c>
      <c r="G12" s="73">
        <f>IFERROR(((E12/F12)-1)*100,IF(E12+F12&lt;&gt;0,100,0))</f>
        <v>18.827949328192229</v>
      </c>
    </row>
    <row r="13" spans="1:7" s="15" customFormat="1" ht="12" x14ac:dyDescent="0.2">
      <c r="A13" s="51" t="s">
        <v>10</v>
      </c>
      <c r="B13" s="54">
        <v>304850900.078794</v>
      </c>
      <c r="C13" s="54">
        <v>180327225.460509</v>
      </c>
      <c r="D13" s="73">
        <f>IFERROR(((B13/C13)-1)*100,IF(B13+C13&lt;&gt;0,100,0))</f>
        <v>69.054284121703645</v>
      </c>
      <c r="E13" s="54">
        <v>1983097803.4528301</v>
      </c>
      <c r="F13" s="54">
        <v>1407850357.77491</v>
      </c>
      <c r="G13" s="73">
        <f>IFERROR(((E13/F13)-1)*100,IF(E13+F13&lt;&gt;0,100,0))</f>
        <v>40.859985047494085</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736</v>
      </c>
      <c r="C16" s="54">
        <v>360</v>
      </c>
      <c r="D16" s="73">
        <f>IFERROR(((B16/C16)-1)*100,IF(B16+C16&lt;&gt;0,100,0))</f>
        <v>104.44444444444443</v>
      </c>
      <c r="E16" s="54">
        <v>6562</v>
      </c>
      <c r="F16" s="54">
        <v>5224</v>
      </c>
      <c r="G16" s="73">
        <f>IFERROR(((E16/F16)-1)*100,IF(E16+F16&lt;&gt;0,100,0))</f>
        <v>25.612557427258807</v>
      </c>
    </row>
    <row r="17" spans="1:7" s="15" customFormat="1" ht="12" x14ac:dyDescent="0.2">
      <c r="A17" s="51" t="s">
        <v>9</v>
      </c>
      <c r="B17" s="54">
        <v>262041.815</v>
      </c>
      <c r="C17" s="54">
        <v>198466.49900000001</v>
      </c>
      <c r="D17" s="73">
        <f>IFERROR(((B17/C17)-1)*100,IF(B17+C17&lt;&gt;0,100,0))</f>
        <v>32.033273283064247</v>
      </c>
      <c r="E17" s="54">
        <v>2753903.4959999998</v>
      </c>
      <c r="F17" s="54">
        <v>2186471.6830000002</v>
      </c>
      <c r="G17" s="73">
        <f>IFERROR(((E17/F17)-1)*100,IF(E17+F17&lt;&gt;0,100,0))</f>
        <v>25.951939712360762</v>
      </c>
    </row>
    <row r="18" spans="1:7" s="15" customFormat="1" ht="12" x14ac:dyDescent="0.2">
      <c r="A18" s="51" t="s">
        <v>10</v>
      </c>
      <c r="B18" s="54">
        <v>24002603.585449498</v>
      </c>
      <c r="C18" s="54">
        <v>15560228.350754799</v>
      </c>
      <c r="D18" s="73">
        <f>IFERROR(((B18/C18)-1)*100,IF(B18+C18&lt;&gt;0,100,0))</f>
        <v>54.256114013167256</v>
      </c>
      <c r="E18" s="54">
        <v>228152369.312264</v>
      </c>
      <c r="F18" s="54">
        <v>169041310.97481701</v>
      </c>
      <c r="G18" s="73">
        <f>IFERROR(((E18/F18)-1)*100,IF(E18+F18&lt;&gt;0,100,0))</f>
        <v>34.968409790819166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34585858.057740003</v>
      </c>
      <c r="C24" s="53">
        <v>19073896.54995</v>
      </c>
      <c r="D24" s="52">
        <f>B24-C24</f>
        <v>15511961.507790003</v>
      </c>
      <c r="E24" s="54">
        <v>356086759.97955</v>
      </c>
      <c r="F24" s="54">
        <v>171757002.25075001</v>
      </c>
      <c r="G24" s="52">
        <f>E24-F24</f>
        <v>184329757.7288</v>
      </c>
    </row>
    <row r="25" spans="1:7" s="15" customFormat="1" ht="12" x14ac:dyDescent="0.2">
      <c r="A25" s="55" t="s">
        <v>15</v>
      </c>
      <c r="B25" s="53">
        <v>40452212.928089999</v>
      </c>
      <c r="C25" s="53">
        <v>22449437.729449999</v>
      </c>
      <c r="D25" s="52">
        <f>B25-C25</f>
        <v>18002775.19864</v>
      </c>
      <c r="E25" s="54">
        <v>343478504.99842</v>
      </c>
      <c r="F25" s="54">
        <v>244813521.71805</v>
      </c>
      <c r="G25" s="52">
        <f>E25-F25</f>
        <v>98664983.280369997</v>
      </c>
    </row>
    <row r="26" spans="1:7" s="25" customFormat="1" ht="12" x14ac:dyDescent="0.2">
      <c r="A26" s="56" t="s">
        <v>16</v>
      </c>
      <c r="B26" s="57">
        <f>B24-B25</f>
        <v>-5866354.8703499958</v>
      </c>
      <c r="C26" s="57">
        <f>C24-C25</f>
        <v>-3375541.1794999987</v>
      </c>
      <c r="D26" s="57"/>
      <c r="E26" s="57">
        <f>E24-E25</f>
        <v>12608254.981130004</v>
      </c>
      <c r="F26" s="57">
        <f>F24-F25</f>
        <v>-73056519.467299998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110070.22658803</v>
      </c>
      <c r="C33" s="104">
        <v>89518.750639599995</v>
      </c>
      <c r="D33" s="73">
        <f t="shared" ref="D33:D42" si="0">IFERROR(((B33/C33)-1)*100,IF(B33+C33&lt;&gt;0,100,0))</f>
        <v>22.957733214094645</v>
      </c>
      <c r="E33" s="51"/>
      <c r="F33" s="104">
        <v>117701.82</v>
      </c>
      <c r="G33" s="104">
        <v>108640.61</v>
      </c>
    </row>
    <row r="34" spans="1:7" s="15" customFormat="1" ht="12" x14ac:dyDescent="0.2">
      <c r="A34" s="51" t="s">
        <v>23</v>
      </c>
      <c r="B34" s="104">
        <v>108799.59784995001</v>
      </c>
      <c r="C34" s="104">
        <v>90106.329778219995</v>
      </c>
      <c r="D34" s="73">
        <f t="shared" si="0"/>
        <v>20.7457879127249</v>
      </c>
      <c r="E34" s="51"/>
      <c r="F34" s="104">
        <v>115364.24</v>
      </c>
      <c r="G34" s="104">
        <v>106855.56</v>
      </c>
    </row>
    <row r="35" spans="1:7" s="15" customFormat="1" ht="12" x14ac:dyDescent="0.2">
      <c r="A35" s="51" t="s">
        <v>24</v>
      </c>
      <c r="B35" s="104">
        <v>105718.0808042</v>
      </c>
      <c r="C35" s="104">
        <v>87049.900417120007</v>
      </c>
      <c r="D35" s="73">
        <f t="shared" si="0"/>
        <v>21.445378222866452</v>
      </c>
      <c r="E35" s="51"/>
      <c r="F35" s="104">
        <v>107188.73</v>
      </c>
      <c r="G35" s="104">
        <v>103787.55</v>
      </c>
    </row>
    <row r="36" spans="1:7" s="15" customFormat="1" ht="12" x14ac:dyDescent="0.2">
      <c r="A36" s="51" t="s">
        <v>25</v>
      </c>
      <c r="B36" s="104">
        <v>102115.9204411</v>
      </c>
      <c r="C36" s="104">
        <v>82093.69115662</v>
      </c>
      <c r="D36" s="73">
        <f t="shared" si="0"/>
        <v>24.389485967053393</v>
      </c>
      <c r="E36" s="51"/>
      <c r="F36" s="104">
        <v>110127.09</v>
      </c>
      <c r="G36" s="104">
        <v>100813.16</v>
      </c>
    </row>
    <row r="37" spans="1:7" s="15" customFormat="1" ht="12" x14ac:dyDescent="0.2">
      <c r="A37" s="51" t="s">
        <v>79</v>
      </c>
      <c r="B37" s="104">
        <v>117223.61565902999</v>
      </c>
      <c r="C37" s="104">
        <v>67892.542236339999</v>
      </c>
      <c r="D37" s="73">
        <f t="shared" si="0"/>
        <v>72.660518810687819</v>
      </c>
      <c r="E37" s="51"/>
      <c r="F37" s="104">
        <v>134147.87</v>
      </c>
      <c r="G37" s="104">
        <v>113136.06</v>
      </c>
    </row>
    <row r="38" spans="1:7" s="15" customFormat="1" ht="12" x14ac:dyDescent="0.2">
      <c r="A38" s="51" t="s">
        <v>26</v>
      </c>
      <c r="B38" s="104">
        <v>125778.83811716</v>
      </c>
      <c r="C38" s="104">
        <v>124346.40972492</v>
      </c>
      <c r="D38" s="73">
        <f t="shared" si="0"/>
        <v>1.1519660241166907</v>
      </c>
      <c r="E38" s="51"/>
      <c r="F38" s="104">
        <v>133433.79</v>
      </c>
      <c r="G38" s="104">
        <v>124285.84</v>
      </c>
    </row>
    <row r="39" spans="1:7" s="15" customFormat="1" ht="12" x14ac:dyDescent="0.2">
      <c r="A39" s="51" t="s">
        <v>27</v>
      </c>
      <c r="B39" s="104">
        <v>24473.30906204</v>
      </c>
      <c r="C39" s="104">
        <v>20628.677755370001</v>
      </c>
      <c r="D39" s="73">
        <f t="shared" si="0"/>
        <v>18.637313318199332</v>
      </c>
      <c r="E39" s="51"/>
      <c r="F39" s="104">
        <v>25460.66</v>
      </c>
      <c r="G39" s="104">
        <v>24085.16</v>
      </c>
    </row>
    <row r="40" spans="1:7" s="15" customFormat="1" ht="12" x14ac:dyDescent="0.2">
      <c r="A40" s="51" t="s">
        <v>28</v>
      </c>
      <c r="B40" s="104">
        <v>136256.86728149001</v>
      </c>
      <c r="C40" s="104">
        <v>124532.28016569</v>
      </c>
      <c r="D40" s="73">
        <f t="shared" si="0"/>
        <v>9.4148979687840537</v>
      </c>
      <c r="E40" s="51"/>
      <c r="F40" s="104">
        <v>143076.51999999999</v>
      </c>
      <c r="G40" s="104">
        <v>134599.45000000001</v>
      </c>
    </row>
    <row r="41" spans="1:7" s="15" customFormat="1" ht="12" x14ac:dyDescent="0.2">
      <c r="A41" s="51" t="s">
        <v>29</v>
      </c>
      <c r="B41" s="59"/>
      <c r="C41" s="59"/>
      <c r="D41" s="73">
        <f t="shared" si="0"/>
        <v>0</v>
      </c>
      <c r="E41" s="51"/>
      <c r="F41" s="59"/>
      <c r="G41" s="59"/>
    </row>
    <row r="42" spans="1:7" s="15" customFormat="1" ht="12" x14ac:dyDescent="0.2">
      <c r="A42" s="51" t="s">
        <v>78</v>
      </c>
      <c r="B42" s="104">
        <v>623.82701503999999</v>
      </c>
      <c r="C42" s="104">
        <v>570.67055561999996</v>
      </c>
      <c r="D42" s="73">
        <f t="shared" si="0"/>
        <v>9.3147366543642196</v>
      </c>
      <c r="E42" s="51"/>
      <c r="F42" s="104">
        <v>635.05999999999995</v>
      </c>
      <c r="G42" s="104">
        <v>614.73</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22984.0475297132</v>
      </c>
      <c r="D48" s="59"/>
      <c r="E48" s="105">
        <v>20452.572079765701</v>
      </c>
      <c r="F48" s="59"/>
      <c r="G48" s="73">
        <f>IFERROR(((C48/E48)-1)*100,IF(C48+E48&lt;&gt;0,100,0))</f>
        <v>12.377296313024399</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6732</v>
      </c>
      <c r="D54" s="62"/>
      <c r="E54" s="106">
        <v>1647151</v>
      </c>
      <c r="F54" s="106">
        <v>267536999.83219999</v>
      </c>
      <c r="G54" s="106">
        <v>14167481.853460001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7822</v>
      </c>
      <c r="C68" s="53">
        <v>4821</v>
      </c>
      <c r="D68" s="73">
        <f>IFERROR(((B68/C68)-1)*100,IF(B68+C68&lt;&gt;0,100,0))</f>
        <v>62.248496162621869</v>
      </c>
      <c r="E68" s="53">
        <v>75502</v>
      </c>
      <c r="F68" s="53">
        <v>64358</v>
      </c>
      <c r="G68" s="73">
        <f>IFERROR(((E68/F68)-1)*100,IF(E68+F68&lt;&gt;0,100,0))</f>
        <v>17.315640635196861</v>
      </c>
    </row>
    <row r="69" spans="1:7" s="15" customFormat="1" ht="12" x14ac:dyDescent="0.2">
      <c r="A69" s="66" t="s">
        <v>54</v>
      </c>
      <c r="B69" s="54">
        <v>315452901.12099999</v>
      </c>
      <c r="C69" s="53">
        <v>188497520.59900001</v>
      </c>
      <c r="D69" s="73">
        <f>IFERROR(((B69/C69)-1)*100,IF(B69+C69&lt;&gt;0,100,0))</f>
        <v>67.351220386648151</v>
      </c>
      <c r="E69" s="53">
        <v>3437086726.224</v>
      </c>
      <c r="F69" s="53">
        <v>2832345386.3579998</v>
      </c>
      <c r="G69" s="73">
        <f>IFERROR(((E69/F69)-1)*100,IF(E69+F69&lt;&gt;0,100,0))</f>
        <v>21.351256904568871</v>
      </c>
    </row>
    <row r="70" spans="1:7" s="15" customFormat="1" ht="12" x14ac:dyDescent="0.2">
      <c r="A70" s="66" t="s">
        <v>55</v>
      </c>
      <c r="B70" s="54">
        <v>312544239.35878998</v>
      </c>
      <c r="C70" s="53">
        <v>177006090.22536999</v>
      </c>
      <c r="D70" s="73">
        <f>IFERROR(((B70/C70)-1)*100,IF(B70+C70&lt;&gt;0,100,0))</f>
        <v>76.572590785350016</v>
      </c>
      <c r="E70" s="53">
        <v>3595180652.3879399</v>
      </c>
      <c r="F70" s="53">
        <v>2637055722.6475</v>
      </c>
      <c r="G70" s="73">
        <f>IFERROR(((E70/F70)-1)*100,IF(E70+F70&lt;&gt;0,100,0))</f>
        <v>36.333131739003235</v>
      </c>
    </row>
    <row r="71" spans="1:7" s="15" customFormat="1" ht="12" x14ac:dyDescent="0.2">
      <c r="A71" s="66" t="s">
        <v>93</v>
      </c>
      <c r="B71" s="73">
        <f>IFERROR(B69/B68/1000,)</f>
        <v>40.328931362950648</v>
      </c>
      <c r="C71" s="73">
        <f>IFERROR(C69/C68/1000,)</f>
        <v>39.099257539722046</v>
      </c>
      <c r="D71" s="73">
        <f>IFERROR(((B71/C71)-1)*100,IF(B71+C71&lt;&gt;0,100,0))</f>
        <v>3.1450055591959458</v>
      </c>
      <c r="E71" s="73">
        <f>IFERROR(E69/E68/1000,)</f>
        <v>45.523121589149959</v>
      </c>
      <c r="F71" s="73">
        <f>IFERROR(F69/F68/1000,)</f>
        <v>44.009220086982189</v>
      </c>
      <c r="G71" s="73">
        <f>IFERROR(((E71/F71)-1)*100,IF(E71+F71&lt;&gt;0,100,0))</f>
        <v>3.4399643964960314</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3605</v>
      </c>
      <c r="C74" s="53">
        <v>2046</v>
      </c>
      <c r="D74" s="73">
        <f>IFERROR(((B74/C74)-1)*100,IF(B74+C74&lt;&gt;0,100,0))</f>
        <v>76.197458455522977</v>
      </c>
      <c r="E74" s="53">
        <v>34790</v>
      </c>
      <c r="F74" s="53">
        <v>27263</v>
      </c>
      <c r="G74" s="73">
        <f>IFERROR(((E74/F74)-1)*100,IF(E74+F74&lt;&gt;0,100,0))</f>
        <v>27.60884715548546</v>
      </c>
    </row>
    <row r="75" spans="1:7" s="15" customFormat="1" ht="12" x14ac:dyDescent="0.2">
      <c r="A75" s="66" t="s">
        <v>54</v>
      </c>
      <c r="B75" s="54">
        <v>829696315.324</v>
      </c>
      <c r="C75" s="53">
        <v>612812541.00600004</v>
      </c>
      <c r="D75" s="73">
        <f>IFERROR(((B75/C75)-1)*100,IF(B75+C75&lt;&gt;0,100,0))</f>
        <v>35.391536531214115</v>
      </c>
      <c r="E75" s="53">
        <v>8707508128.6529999</v>
      </c>
      <c r="F75" s="53">
        <v>8009034556.7720003</v>
      </c>
      <c r="G75" s="73">
        <f>IFERROR(((E75/F75)-1)*100,IF(E75+F75&lt;&gt;0,100,0))</f>
        <v>8.7210707723867742</v>
      </c>
    </row>
    <row r="76" spans="1:7" s="15" customFormat="1" ht="12" x14ac:dyDescent="0.2">
      <c r="A76" s="66" t="s">
        <v>55</v>
      </c>
      <c r="B76" s="54">
        <v>855659721.23561001</v>
      </c>
      <c r="C76" s="53">
        <v>567890712.45783997</v>
      </c>
      <c r="D76" s="73">
        <f>IFERROR(((B76/C76)-1)*100,IF(B76+C76&lt;&gt;0,100,0))</f>
        <v>50.673307815213462</v>
      </c>
      <c r="E76" s="53">
        <v>9272308285.6254005</v>
      </c>
      <c r="F76" s="53">
        <v>7554242079.1113005</v>
      </c>
      <c r="G76" s="73">
        <f>IFERROR(((E76/F76)-1)*100,IF(E76+F76&lt;&gt;0,100,0))</f>
        <v>22.743065267458551</v>
      </c>
    </row>
    <row r="77" spans="1:7" s="15" customFormat="1" ht="12" x14ac:dyDescent="0.2">
      <c r="A77" s="66" t="s">
        <v>93</v>
      </c>
      <c r="B77" s="73">
        <f>IFERROR(B75/B74/1000,)</f>
        <v>230.15154377919555</v>
      </c>
      <c r="C77" s="73">
        <f>IFERROR(C75/C74/1000,)</f>
        <v>299.51737097067451</v>
      </c>
      <c r="D77" s="73">
        <f>IFERROR(((B77/C77)-1)*100,IF(B77+C77&lt;&gt;0,100,0))</f>
        <v>-23.159200071327579</v>
      </c>
      <c r="E77" s="73">
        <f>IFERROR(E75/E74/1000,)</f>
        <v>250.28767256835297</v>
      </c>
      <c r="F77" s="73">
        <f>IFERROR(F75/F74/1000,)</f>
        <v>293.76937815985036</v>
      </c>
      <c r="G77" s="73">
        <f>IFERROR(((E77/F77)-1)*100,IF(E77+F77&lt;&gt;0,100,0))</f>
        <v>-14.80130633896003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414</v>
      </c>
      <c r="C80" s="53">
        <v>277</v>
      </c>
      <c r="D80" s="73">
        <f>IFERROR(((B80/C80)-1)*100,IF(B80+C80&lt;&gt;0,100,0))</f>
        <v>49.458483754512628</v>
      </c>
      <c r="E80" s="53">
        <v>3540</v>
      </c>
      <c r="F80" s="53">
        <v>3393</v>
      </c>
      <c r="G80" s="73">
        <f>IFERROR(((E80/F80)-1)*100,IF(E80+F80&lt;&gt;0,100,0))</f>
        <v>4.3324491600353676</v>
      </c>
    </row>
    <row r="81" spans="1:7" s="15" customFormat="1" ht="12" x14ac:dyDescent="0.2">
      <c r="A81" s="66" t="s">
        <v>54</v>
      </c>
      <c r="B81" s="54">
        <v>26801178.954999998</v>
      </c>
      <c r="C81" s="53">
        <v>5358812.5619999999</v>
      </c>
      <c r="D81" s="73">
        <f>IFERROR(((B81/C81)-1)*100,IF(B81+C81&lt;&gt;0,100,0))</f>
        <v>400.13279331787902</v>
      </c>
      <c r="E81" s="53">
        <v>296732583.565</v>
      </c>
      <c r="F81" s="53">
        <v>244998353.04800001</v>
      </c>
      <c r="G81" s="73">
        <f>IFERROR(((E81/F81)-1)*100,IF(E81+F81&lt;&gt;0,100,0))</f>
        <v>21.116154404051947</v>
      </c>
    </row>
    <row r="82" spans="1:7" s="15" customFormat="1" ht="12" x14ac:dyDescent="0.2">
      <c r="A82" s="66" t="s">
        <v>55</v>
      </c>
      <c r="B82" s="54">
        <v>7295784.1460693404</v>
      </c>
      <c r="C82" s="53">
        <v>-2479288.66867969</v>
      </c>
      <c r="D82" s="73">
        <f>IFERROR(((B82/C82)-1)*100,IF(B82+C82&lt;&gt;0,100,0))</f>
        <v>-394.26924900820876</v>
      </c>
      <c r="E82" s="53">
        <v>69758934.267224595</v>
      </c>
      <c r="F82" s="53">
        <v>54773930.412671901</v>
      </c>
      <c r="G82" s="73">
        <f>IFERROR(((E82/F82)-1)*100,IF(E82+F82&lt;&gt;0,100,0))</f>
        <v>27.357912316414534</v>
      </c>
    </row>
    <row r="83" spans="1:7" x14ac:dyDescent="0.2">
      <c r="A83" s="66" t="s">
        <v>93</v>
      </c>
      <c r="B83" s="73">
        <f>IFERROR(B81/B80/1000,)</f>
        <v>64.737147234299513</v>
      </c>
      <c r="C83" s="73">
        <f>IFERROR(C81/C80/1000,)</f>
        <v>19.345893725631768</v>
      </c>
      <c r="D83" s="73">
        <f>IFERROR(((B83/C83)-1)*100,IF(B83+C83&lt;&gt;0,100,0))</f>
        <v>234.62991243732486</v>
      </c>
      <c r="E83" s="73">
        <f>IFERROR(E81/E80/1000,)</f>
        <v>83.822763718926552</v>
      </c>
      <c r="F83" s="73">
        <f>IFERROR(F81/F80/1000,)</f>
        <v>72.207000603595645</v>
      </c>
      <c r="G83" s="73">
        <f>IFERROR(((E83/F83)-1)*100,IF(E83+F83&lt;&gt;0,100,0))</f>
        <v>16.086754772019262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11841</v>
      </c>
      <c r="C86" s="51">
        <f>C68+C74+C80</f>
        <v>7144</v>
      </c>
      <c r="D86" s="73">
        <f>IFERROR(((B86/C86)-1)*100,IF(B86+C86&lt;&gt;0,100,0))</f>
        <v>65.747480403135498</v>
      </c>
      <c r="E86" s="51">
        <f>E68+E74+E80</f>
        <v>113832</v>
      </c>
      <c r="F86" s="51">
        <f>F68+F74+F80</f>
        <v>95014</v>
      </c>
      <c r="G86" s="73">
        <f>IFERROR(((E86/F86)-1)*100,IF(E86+F86&lt;&gt;0,100,0))</f>
        <v>19.805502347022539</v>
      </c>
    </row>
    <row r="87" spans="1:7" s="15" customFormat="1" ht="12" x14ac:dyDescent="0.2">
      <c r="A87" s="66" t="s">
        <v>54</v>
      </c>
      <c r="B87" s="51">
        <f t="shared" ref="B87:C87" si="1">B69+B75+B81</f>
        <v>1171950395.3999999</v>
      </c>
      <c r="C87" s="51">
        <f t="shared" si="1"/>
        <v>806668874.16700006</v>
      </c>
      <c r="D87" s="73">
        <f>IFERROR(((B87/C87)-1)*100,IF(B87+C87&lt;&gt;0,100,0))</f>
        <v>45.282709291368747</v>
      </c>
      <c r="E87" s="51">
        <f t="shared" ref="E87:F87" si="2">E69+E75+E81</f>
        <v>12441327438.441999</v>
      </c>
      <c r="F87" s="51">
        <f t="shared" si="2"/>
        <v>11086378296.178001</v>
      </c>
      <c r="G87" s="73">
        <f>IFERROR(((E87/F87)-1)*100,IF(E87+F87&lt;&gt;0,100,0))</f>
        <v>12.221747319691524</v>
      </c>
    </row>
    <row r="88" spans="1:7" s="15" customFormat="1" ht="12" x14ac:dyDescent="0.2">
      <c r="A88" s="66" t="s">
        <v>55</v>
      </c>
      <c r="B88" s="51">
        <f t="shared" ref="B88:C88" si="3">B70+B76+B82</f>
        <v>1175499744.7404692</v>
      </c>
      <c r="C88" s="51">
        <f t="shared" si="3"/>
        <v>742417514.01453018</v>
      </c>
      <c r="D88" s="73">
        <f>IFERROR(((B88/C88)-1)*100,IF(B88+C88&lt;&gt;0,100,0))</f>
        <v>58.334053622213311</v>
      </c>
      <c r="E88" s="51">
        <f t="shared" ref="E88:F88" si="4">E70+E76+E82</f>
        <v>12937247872.280565</v>
      </c>
      <c r="F88" s="51">
        <f t="shared" si="4"/>
        <v>10246071732.171473</v>
      </c>
      <c r="G88" s="73">
        <f>IFERROR(((E88/F88)-1)*100,IF(E88+F88&lt;&gt;0,100,0))</f>
        <v>26.265443093269724</v>
      </c>
    </row>
    <row r="89" spans="1:7" x14ac:dyDescent="0.2">
      <c r="A89" s="66" t="s">
        <v>94</v>
      </c>
      <c r="B89" s="73">
        <f>IFERROR((B75/B87)*100,IF(B75+B87&lt;&gt;0,100,0))</f>
        <v>70.796197397144553</v>
      </c>
      <c r="C89" s="73">
        <f>IFERROR((C75/C87)*100,IF(C75+C87&lt;&gt;0,100,0))</f>
        <v>75.968288926334964</v>
      </c>
      <c r="D89" s="73">
        <f>IFERROR(((B89/C89)-1)*100,IF(B89+C89&lt;&gt;0,100,0))</f>
        <v>-6.8082243292404421</v>
      </c>
      <c r="E89" s="73">
        <f>IFERROR((E75/E87)*100,IF(E75+E87&lt;&gt;0,100,0))</f>
        <v>69.988577760183304</v>
      </c>
      <c r="F89" s="73">
        <f>IFERROR((F75/F87)*100,IF(F75+F87&lt;&gt;0,100,0))</f>
        <v>72.242118596413889</v>
      </c>
      <c r="G89" s="73">
        <f>IFERROR(((E89/F89)-1)*100,IF(E89+F89&lt;&gt;0,100,0))</f>
        <v>-3.1194279459329843</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161301475.15799999</v>
      </c>
      <c r="C97" s="107">
        <v>64440317.887000002</v>
      </c>
      <c r="D97" s="52">
        <f>B97-C97</f>
        <v>96861157.270999998</v>
      </c>
      <c r="E97" s="107">
        <v>1522317217.3959999</v>
      </c>
      <c r="F97" s="107">
        <v>1140333309.6289999</v>
      </c>
      <c r="G97" s="68">
        <f>E97-F97</f>
        <v>381983907.76699996</v>
      </c>
    </row>
    <row r="98" spans="1:7" s="15" customFormat="1" ht="13.5" x14ac:dyDescent="0.2">
      <c r="A98" s="66" t="s">
        <v>88</v>
      </c>
      <c r="B98" s="53">
        <v>162092462.28400001</v>
      </c>
      <c r="C98" s="107">
        <v>69045941.876000002</v>
      </c>
      <c r="D98" s="52">
        <f>B98-C98</f>
        <v>93046520.408000007</v>
      </c>
      <c r="E98" s="107">
        <v>1502926289.901</v>
      </c>
      <c r="F98" s="107">
        <v>1116189785.3440001</v>
      </c>
      <c r="G98" s="68">
        <f>E98-F98</f>
        <v>386736504.55699992</v>
      </c>
    </row>
    <row r="99" spans="1:7" s="15" customFormat="1" ht="12" x14ac:dyDescent="0.2">
      <c r="A99" s="69" t="s">
        <v>16</v>
      </c>
      <c r="B99" s="52">
        <f>B97-B98</f>
        <v>-790987.12600001693</v>
      </c>
      <c r="C99" s="52">
        <f>C97-C98</f>
        <v>-4605623.9890000001</v>
      </c>
      <c r="D99" s="70"/>
      <c r="E99" s="52">
        <f>E97-E98</f>
        <v>19390927.494999886</v>
      </c>
      <c r="F99" s="70">
        <f>F97-F98</f>
        <v>24143524.284999847</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1321.4682035025101</v>
      </c>
      <c r="C111" s="108">
        <v>1109.93289950748</v>
      </c>
      <c r="D111" s="73">
        <f>IFERROR(((B111/C111)-1)*100,IF(B111+C111&lt;&gt;0,100,0))</f>
        <v>19.058386690663596</v>
      </c>
      <c r="E111" s="72"/>
      <c r="F111" s="109">
        <v>1353.91634514869</v>
      </c>
      <c r="G111" s="109">
        <v>1321.4682035025101</v>
      </c>
    </row>
    <row r="112" spans="1:7" s="15" customFormat="1" ht="12" x14ac:dyDescent="0.2">
      <c r="A112" s="66" t="s">
        <v>50</v>
      </c>
      <c r="B112" s="109">
        <v>1294.7495390551801</v>
      </c>
      <c r="C112" s="108">
        <v>1093.4430054865099</v>
      </c>
      <c r="D112" s="73">
        <f>IFERROR(((B112/C112)-1)*100,IF(B112+C112&lt;&gt;0,100,0))</f>
        <v>18.410336209439837</v>
      </c>
      <c r="E112" s="72"/>
      <c r="F112" s="109">
        <v>1327.5006528378001</v>
      </c>
      <c r="G112" s="109">
        <v>1294.7495390551801</v>
      </c>
    </row>
    <row r="113" spans="1:7" s="15" customFormat="1" ht="12" x14ac:dyDescent="0.2">
      <c r="A113" s="66" t="s">
        <v>51</v>
      </c>
      <c r="B113" s="109">
        <v>1493.55439936992</v>
      </c>
      <c r="C113" s="108">
        <v>1198.70153582124</v>
      </c>
      <c r="D113" s="73">
        <f>IFERROR(((B113/C113)-1)*100,IF(B113+C113&lt;&gt;0,100,0))</f>
        <v>24.597687976321314</v>
      </c>
      <c r="E113" s="72"/>
      <c r="F113" s="109">
        <v>1522.34512960856</v>
      </c>
      <c r="G113" s="109">
        <v>1493.55439936992</v>
      </c>
    </row>
    <row r="114" spans="1:7" s="25" customFormat="1" ht="12" x14ac:dyDescent="0.2">
      <c r="A114" s="69" t="s">
        <v>52</v>
      </c>
      <c r="B114" s="73"/>
      <c r="C114" s="72"/>
      <c r="D114" s="74"/>
      <c r="E114" s="72"/>
      <c r="F114" s="58"/>
      <c r="G114" s="58"/>
    </row>
    <row r="115" spans="1:7" s="15" customFormat="1" ht="12" x14ac:dyDescent="0.2">
      <c r="A115" s="66" t="s">
        <v>56</v>
      </c>
      <c r="B115" s="109">
        <v>860.09570604662599</v>
      </c>
      <c r="C115" s="108">
        <v>792.790096225914</v>
      </c>
      <c r="D115" s="73">
        <f>IFERROR(((B115/C115)-1)*100,IF(B115+C115&lt;&gt;0,100,0))</f>
        <v>8.4897137516123156</v>
      </c>
      <c r="E115" s="72"/>
      <c r="F115" s="109">
        <v>863.30639680361105</v>
      </c>
      <c r="G115" s="109">
        <v>860.09570604662599</v>
      </c>
    </row>
    <row r="116" spans="1:7" s="15" customFormat="1" ht="12" x14ac:dyDescent="0.2">
      <c r="A116" s="66" t="s">
        <v>57</v>
      </c>
      <c r="B116" s="109">
        <v>1223.91341740997</v>
      </c>
      <c r="C116" s="108">
        <v>1086.06792709974</v>
      </c>
      <c r="D116" s="73">
        <f>IFERROR(((B116/C116)-1)*100,IF(B116+C116&lt;&gt;0,100,0))</f>
        <v>12.692161039902494</v>
      </c>
      <c r="E116" s="72"/>
      <c r="F116" s="109">
        <v>1242.39116909321</v>
      </c>
      <c r="G116" s="109">
        <v>1223.91341740997</v>
      </c>
    </row>
    <row r="117" spans="1:7" s="15" customFormat="1" ht="12" x14ac:dyDescent="0.2">
      <c r="A117" s="66" t="s">
        <v>59</v>
      </c>
      <c r="B117" s="109">
        <v>1558.76066678405</v>
      </c>
      <c r="C117" s="108">
        <v>1292.8213200105799</v>
      </c>
      <c r="D117" s="73">
        <f>IFERROR(((B117/C117)-1)*100,IF(B117+C117&lt;&gt;0,100,0))</f>
        <v>20.570464197735671</v>
      </c>
      <c r="E117" s="72"/>
      <c r="F117" s="109">
        <v>1593.83360293551</v>
      </c>
      <c r="G117" s="109">
        <v>1558.76066678405</v>
      </c>
    </row>
    <row r="118" spans="1:7" s="15" customFormat="1" ht="12" x14ac:dyDescent="0.2">
      <c r="A118" s="66" t="s">
        <v>58</v>
      </c>
      <c r="B118" s="109">
        <v>1511.64247813361</v>
      </c>
      <c r="C118" s="108">
        <v>1189.8994015306</v>
      </c>
      <c r="D118" s="73">
        <f>IFERROR(((B118/C118)-1)*100,IF(B118+C118&lt;&gt;0,100,0))</f>
        <v>27.039519155076739</v>
      </c>
      <c r="E118" s="72"/>
      <c r="F118" s="109">
        <v>1562.9413520594901</v>
      </c>
      <c r="G118" s="109">
        <v>1511.64247813361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243</v>
      </c>
      <c r="C127" s="53">
        <v>222</v>
      </c>
      <c r="D127" s="73">
        <f>IFERROR(((B127/C127)-1)*100,IF(B127+C127&lt;&gt;0,100,0))</f>
        <v>9.4594594594594525</v>
      </c>
      <c r="E127" s="53">
        <v>2843</v>
      </c>
      <c r="F127" s="53">
        <v>2874</v>
      </c>
      <c r="G127" s="73">
        <f>IFERROR(((E127/F127)-1)*100,IF(E127+F127&lt;&gt;0,100,0))</f>
        <v>-1.0786360473208023</v>
      </c>
    </row>
    <row r="128" spans="1:7" s="15" customFormat="1" ht="12" x14ac:dyDescent="0.2">
      <c r="A128" s="66" t="s">
        <v>74</v>
      </c>
      <c r="B128" s="54">
        <v>11</v>
      </c>
      <c r="C128" s="53">
        <v>1</v>
      </c>
      <c r="D128" s="73">
        <f>IFERROR(((B128/C128)-1)*100,IF(B128+C128&lt;&gt;0,100,0))</f>
        <v>1000</v>
      </c>
      <c r="E128" s="53">
        <v>79</v>
      </c>
      <c r="F128" s="53">
        <v>105</v>
      </c>
      <c r="G128" s="73">
        <f>IFERROR(((E128/F128)-1)*100,IF(E128+F128&lt;&gt;0,100,0))</f>
        <v>-24.761904761904763</v>
      </c>
    </row>
    <row r="129" spans="1:7" s="25" customFormat="1" ht="12" x14ac:dyDescent="0.2">
      <c r="A129" s="69" t="s">
        <v>34</v>
      </c>
      <c r="B129" s="70">
        <f>SUM(B126:B128)</f>
        <v>254</v>
      </c>
      <c r="C129" s="70">
        <f>SUM(C126:C128)</f>
        <v>223</v>
      </c>
      <c r="D129" s="73">
        <f>IFERROR(((B129/C129)-1)*100,IF(B129+C129&lt;&gt;0,100,0))</f>
        <v>13.901345291479817</v>
      </c>
      <c r="E129" s="70">
        <f>SUM(E126:E128)</f>
        <v>2922</v>
      </c>
      <c r="F129" s="70">
        <f>SUM(F126:F128)</f>
        <v>2979</v>
      </c>
      <c r="G129" s="73">
        <f>IFERROR(((E129/F129)-1)*100,IF(E129+F129&lt;&gt;0,100,0))</f>
        <v>-1.9133937562940573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12</v>
      </c>
      <c r="D132" s="73">
        <f>IFERROR(((B132/C132)-1)*100,IF(B132+C132&lt;&gt;0,100,0))</f>
        <v>-100</v>
      </c>
      <c r="E132" s="53">
        <v>270</v>
      </c>
      <c r="F132" s="53">
        <v>396</v>
      </c>
      <c r="G132" s="73">
        <f>IFERROR(((E132/F132)-1)*100,IF(E132+F132&lt;&gt;0,100,0))</f>
        <v>-31.818181818181824</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12</v>
      </c>
      <c r="D134" s="73">
        <f>IFERROR(((B134/C134)-1)*100,IF(B134+C134&lt;&gt;0,100,0))</f>
        <v>-100</v>
      </c>
      <c r="E134" s="70">
        <f>SUM(E132:E133)</f>
        <v>270</v>
      </c>
      <c r="F134" s="70">
        <f>SUM(F132:F133)</f>
        <v>396</v>
      </c>
      <c r="G134" s="73">
        <f>IFERROR(((E134/F134)-1)*100,IF(E134+F134&lt;&gt;0,100,0))</f>
        <v>-31.818181818181824</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73401</v>
      </c>
      <c r="C138" s="53">
        <v>32784</v>
      </c>
      <c r="D138" s="73">
        <f>IFERROR(((B138/C138)-1)*100,IF(B138+C138&lt;&gt;0,100,0))</f>
        <v>123.8927525622255</v>
      </c>
      <c r="E138" s="53">
        <v>3320223</v>
      </c>
      <c r="F138" s="53">
        <v>3751855</v>
      </c>
      <c r="G138" s="73">
        <f>IFERROR(((E138/F138)-1)*100,IF(E138+F138&lt;&gt;0,100,0))</f>
        <v>-11.50449577608943</v>
      </c>
    </row>
    <row r="139" spans="1:7" s="15" customFormat="1" ht="12" x14ac:dyDescent="0.2">
      <c r="A139" s="66" t="s">
        <v>74</v>
      </c>
      <c r="B139" s="54">
        <v>50</v>
      </c>
      <c r="C139" s="53">
        <v>1</v>
      </c>
      <c r="D139" s="73">
        <f>IFERROR(((B139/C139)-1)*100,IF(B139+C139&lt;&gt;0,100,0))</f>
        <v>4900</v>
      </c>
      <c r="E139" s="53">
        <v>2259</v>
      </c>
      <c r="F139" s="53">
        <v>3901</v>
      </c>
      <c r="G139" s="73">
        <f>IFERROR(((E139/F139)-1)*100,IF(E139+F139&lt;&gt;0,100,0))</f>
        <v>-42.091771340681873</v>
      </c>
    </row>
    <row r="140" spans="1:7" s="15" customFormat="1" ht="12" x14ac:dyDescent="0.2">
      <c r="A140" s="69" t="s">
        <v>34</v>
      </c>
      <c r="B140" s="70">
        <f>SUM(B137:B139)</f>
        <v>73451</v>
      </c>
      <c r="C140" s="70">
        <f>SUM(C137:C139)</f>
        <v>32785</v>
      </c>
      <c r="D140" s="73">
        <f>IFERROR(((B140/C140)-1)*100,IF(B140+C140&lt;&gt;0,100,0))</f>
        <v>124.03843220985205</v>
      </c>
      <c r="E140" s="70">
        <f>SUM(E137:E139)</f>
        <v>3322482</v>
      </c>
      <c r="F140" s="70">
        <f>SUM(F137:F139)</f>
        <v>3755756</v>
      </c>
      <c r="G140" s="73">
        <f>IFERROR(((E140/F140)-1)*100,IF(E140+F140&lt;&gt;0,100,0))</f>
        <v>-11.536265934208723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738</v>
      </c>
      <c r="D143" s="73">
        <f>IFERROR(((B143/C143)-1)*100,)</f>
        <v>-100</v>
      </c>
      <c r="E143" s="53">
        <v>330945</v>
      </c>
      <c r="F143" s="53">
        <v>138849</v>
      </c>
      <c r="G143" s="73">
        <f>IFERROR(((E143/F143)-1)*100,)</f>
        <v>138.34885379080873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738</v>
      </c>
      <c r="D145" s="73">
        <f>IFERROR(((B145/C145)-1)*100,)</f>
        <v>-100</v>
      </c>
      <c r="E145" s="70">
        <f>SUM(E143:E144)</f>
        <v>330945</v>
      </c>
      <c r="F145" s="70">
        <f>SUM(F143:F144)</f>
        <v>138849</v>
      </c>
      <c r="G145" s="73">
        <f>IFERROR(((E145/F145)-1)*100,)</f>
        <v>138.34885379080873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7042253.3376000002</v>
      </c>
      <c r="C149" s="53">
        <v>3386007.1996900002</v>
      </c>
      <c r="D149" s="73">
        <f>IFERROR(((B149/C149)-1)*100,IF(B149+C149&lt;&gt;0,100,0))</f>
        <v>107.98105031332304</v>
      </c>
      <c r="E149" s="53">
        <v>342142356.35201001</v>
      </c>
      <c r="F149" s="53">
        <v>345600063.69819999</v>
      </c>
      <c r="G149" s="73">
        <f>IFERROR(((E149/F149)-1)*100,IF(E149+F149&lt;&gt;0,100,0))</f>
        <v>-1.0004938393788798</v>
      </c>
    </row>
    <row r="150" spans="1:7" x14ac:dyDescent="0.2">
      <c r="A150" s="66" t="s">
        <v>74</v>
      </c>
      <c r="B150" s="54">
        <v>579238.24</v>
      </c>
      <c r="C150" s="53">
        <v>11030.64</v>
      </c>
      <c r="D150" s="73">
        <f>IFERROR(((B150/C150)-1)*100,IF(B150+C150&lt;&gt;0,100,0))</f>
        <v>5151.175271788401</v>
      </c>
      <c r="E150" s="53">
        <v>26049204.550000001</v>
      </c>
      <c r="F150" s="53">
        <v>29319143.5</v>
      </c>
      <c r="G150" s="73">
        <f>IFERROR(((E150/F150)-1)*100,IF(E150+F150&lt;&gt;0,100,0))</f>
        <v>-11.152914306654282</v>
      </c>
    </row>
    <row r="151" spans="1:7" s="15" customFormat="1" ht="12" x14ac:dyDescent="0.2">
      <c r="A151" s="69" t="s">
        <v>34</v>
      </c>
      <c r="B151" s="70">
        <f>SUM(B148:B150)</f>
        <v>7621491.5776000004</v>
      </c>
      <c r="C151" s="70">
        <f>SUM(C148:C150)</f>
        <v>3397037.8396900003</v>
      </c>
      <c r="D151" s="73">
        <f>IFERROR(((B151/C151)-1)*100,IF(B151+C151&lt;&gt;0,100,0))</f>
        <v>124.35698209047641</v>
      </c>
      <c r="E151" s="70">
        <f>SUM(E148:E150)</f>
        <v>368191560.90201002</v>
      </c>
      <c r="F151" s="70">
        <f>SUM(F148:F150)</f>
        <v>374919207.19819999</v>
      </c>
      <c r="G151" s="73">
        <f>IFERROR(((E151/F151)-1)*100,IF(E151+F151&lt;&gt;0,100,0))</f>
        <v>-1.7944256167791939</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625.90710000000001</v>
      </c>
      <c r="D154" s="73">
        <f>IFERROR(((B154/C154)-1)*100,IF(B154+C154&lt;&gt;0,100,0))</f>
        <v>-100</v>
      </c>
      <c r="E154" s="53">
        <v>485532.69900000002</v>
      </c>
      <c r="F154" s="53">
        <v>167836.49022000001</v>
      </c>
      <c r="G154" s="73">
        <f>IFERROR(((E154/F154)-1)*100,IF(E154+F154&lt;&gt;0,100,0))</f>
        <v>189.28911606979148</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625.90710000000001</v>
      </c>
      <c r="D156" s="73">
        <f>IFERROR(((B156/C156)-1)*100,IF(B156+C156&lt;&gt;0,100,0))</f>
        <v>-100</v>
      </c>
      <c r="E156" s="70">
        <f>SUM(E154:E155)</f>
        <v>485532.69900000002</v>
      </c>
      <c r="F156" s="70">
        <f>SUM(F154:F155)</f>
        <v>167836.49022000001</v>
      </c>
      <c r="G156" s="73">
        <f>IFERROR(((E156/F156)-1)*100,IF(E156+F156&lt;&gt;0,100,0))</f>
        <v>189.28911606979148</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1527173</v>
      </c>
      <c r="C160" s="53">
        <v>1269476</v>
      </c>
      <c r="D160" s="73">
        <f>IFERROR(((B160/C160)-1)*100,IF(B160+C160&lt;&gt;0,100,0))</f>
        <v>20.299477894816455</v>
      </c>
      <c r="E160" s="65"/>
      <c r="F160" s="65"/>
      <c r="G160" s="52"/>
    </row>
    <row r="161" spans="1:7" s="15" customFormat="1" ht="12" x14ac:dyDescent="0.2">
      <c r="A161" s="66" t="s">
        <v>74</v>
      </c>
      <c r="B161" s="54">
        <v>960</v>
      </c>
      <c r="C161" s="53">
        <v>1622</v>
      </c>
      <c r="D161" s="73">
        <f>IFERROR(((B161/C161)-1)*100,IF(B161+C161&lt;&gt;0,100,0))</f>
        <v>-40.813810110974103</v>
      </c>
      <c r="E161" s="65"/>
      <c r="F161" s="65"/>
      <c r="G161" s="52"/>
    </row>
    <row r="162" spans="1:7" s="25" customFormat="1" ht="12" x14ac:dyDescent="0.2">
      <c r="A162" s="69" t="s">
        <v>34</v>
      </c>
      <c r="B162" s="70">
        <f>SUM(B159:B161)</f>
        <v>1528133</v>
      </c>
      <c r="C162" s="70">
        <f>SUM(C159:C161)</f>
        <v>1271098</v>
      </c>
      <c r="D162" s="73">
        <f>IFERROR(((B162/C162)-1)*100,IF(B162+C162&lt;&gt;0,100,0))</f>
        <v>20.221493543377456</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198400</v>
      </c>
      <c r="D165" s="73">
        <f>IFERROR(((B165/C165)-1)*100,IF(B165+C165&lt;&gt;0,100,0))</f>
        <v>17.935987903225815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198400</v>
      </c>
      <c r="D167" s="73">
        <f>IFERROR(((B167/C167)-1)*100,IF(B167+C167&lt;&gt;0,100,0))</f>
        <v>17.935987903225815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24400</v>
      </c>
      <c r="C175" s="88">
        <v>17228</v>
      </c>
      <c r="D175" s="73">
        <f>IFERROR(((B175/C175)-1)*100,IF(B175+C175&lt;&gt;0,100,0))</f>
        <v>41.629904806129559</v>
      </c>
      <c r="E175" s="88">
        <v>375372</v>
      </c>
      <c r="F175" s="88">
        <v>332450</v>
      </c>
      <c r="G175" s="73">
        <f>IFERROR(((E175/F175)-1)*100,IF(E175+F175&lt;&gt;0,100,0))</f>
        <v>12.910813656188891</v>
      </c>
    </row>
    <row r="176" spans="1:7" x14ac:dyDescent="0.2">
      <c r="A176" s="66" t="s">
        <v>32</v>
      </c>
      <c r="B176" s="87">
        <v>119444</v>
      </c>
      <c r="C176" s="88">
        <v>93136</v>
      </c>
      <c r="D176" s="73">
        <f t="shared" ref="D176:D178" si="5">IFERROR(((B176/C176)-1)*100,IF(B176+C176&lt;&gt;0,100,0))</f>
        <v>28.246864799862557</v>
      </c>
      <c r="E176" s="88">
        <v>1585586</v>
      </c>
      <c r="F176" s="88">
        <v>1380810</v>
      </c>
      <c r="G176" s="73">
        <f>IFERROR(((E176/F176)-1)*100,IF(E176+F176&lt;&gt;0,100,0))</f>
        <v>14.830135934704991</v>
      </c>
    </row>
    <row r="177" spans="1:7" x14ac:dyDescent="0.2">
      <c r="A177" s="66" t="s">
        <v>91</v>
      </c>
      <c r="B177" s="87">
        <v>46006184.373517998</v>
      </c>
      <c r="C177" s="88">
        <v>40889775.970289998</v>
      </c>
      <c r="D177" s="73">
        <f t="shared" si="5"/>
        <v>12.512683872236231</v>
      </c>
      <c r="E177" s="88">
        <v>559577694.23786199</v>
      </c>
      <c r="F177" s="88">
        <v>620699500.39064097</v>
      </c>
      <c r="G177" s="73">
        <f>IFERROR(((E177/F177)-1)*100,IF(E177+F177&lt;&gt;0,100,0))</f>
        <v>-9.847245907933166</v>
      </c>
    </row>
    <row r="178" spans="1:7" x14ac:dyDescent="0.2">
      <c r="A178" s="66" t="s">
        <v>92</v>
      </c>
      <c r="B178" s="87">
        <v>206298</v>
      </c>
      <c r="C178" s="88">
        <v>168682</v>
      </c>
      <c r="D178" s="73">
        <f t="shared" si="5"/>
        <v>22.299949016492569</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422</v>
      </c>
      <c r="C181" s="88">
        <v>376</v>
      </c>
      <c r="D181" s="73">
        <f t="shared" ref="D181:D184" si="6">IFERROR(((B181/C181)-1)*100,IF(B181+C181&lt;&gt;0,100,0))</f>
        <v>12.234042553191493</v>
      </c>
      <c r="E181" s="88">
        <v>8100</v>
      </c>
      <c r="F181" s="88">
        <v>13884</v>
      </c>
      <c r="G181" s="73">
        <f t="shared" ref="G181" si="7">IFERROR(((E181/F181)-1)*100,IF(E181+F181&lt;&gt;0,100,0))</f>
        <v>-41.65946413137425</v>
      </c>
    </row>
    <row r="182" spans="1:7" x14ac:dyDescent="0.2">
      <c r="A182" s="66" t="s">
        <v>32</v>
      </c>
      <c r="B182" s="87">
        <v>3324</v>
      </c>
      <c r="C182" s="88">
        <v>8334</v>
      </c>
      <c r="D182" s="73">
        <f t="shared" si="6"/>
        <v>-60.115190784737216</v>
      </c>
      <c r="E182" s="88">
        <v>96222</v>
      </c>
      <c r="F182" s="88">
        <v>147616</v>
      </c>
      <c r="G182" s="73">
        <f t="shared" ref="G182" si="8">IFERROR(((E182/F182)-1)*100,IF(E182+F182&lt;&gt;0,100,0))</f>
        <v>-34.816009104704094</v>
      </c>
    </row>
    <row r="183" spans="1:7" x14ac:dyDescent="0.2">
      <c r="A183" s="66" t="s">
        <v>91</v>
      </c>
      <c r="B183" s="87">
        <v>44202.115559999998</v>
      </c>
      <c r="C183" s="88">
        <v>94448.461500000005</v>
      </c>
      <c r="D183" s="73">
        <f t="shared" si="6"/>
        <v>-53.199750575079506</v>
      </c>
      <c r="E183" s="88">
        <v>1311684.53024</v>
      </c>
      <c r="F183" s="88">
        <v>3929772.9506000001</v>
      </c>
      <c r="G183" s="73">
        <f t="shared" ref="G183" si="9">IFERROR(((E183/F183)-1)*100,IF(E183+F183&lt;&gt;0,100,0))</f>
        <v>-66.62187493453709</v>
      </c>
    </row>
    <row r="184" spans="1:7" x14ac:dyDescent="0.2">
      <c r="A184" s="66" t="s">
        <v>92</v>
      </c>
      <c r="B184" s="87">
        <v>66152</v>
      </c>
      <c r="C184" s="88">
        <v>76800</v>
      </c>
      <c r="D184" s="73">
        <f t="shared" si="6"/>
        <v>-13.864583333333336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2026-03-23T10:33:07Z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