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1708A060-D44D-443D-941A-0A675E6D55B9}"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<sst xmlns="http://schemas.openxmlformats.org/spreadsheetml/2006/main" count="265" uniqueCount="100">
  <si>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</si>
  <si>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</si>
  <si>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</si>
  <si>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</si>
  <si>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</si>
  <si>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</si>
  <si>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</si>
  <si>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</si>
  <si>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</si>
  <si>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</si>
  <si>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</si>
  <si>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</si>
  <si>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</si>
  <si>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</si>
  <si>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</si>
  <si>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</si>
  <si>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</si>
  <si>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</si>
  <si>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</si>
  <si>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</si>
  <si>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</si>
  <si>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</si>
  <si>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</si>
  <si>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</si>
  <si>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</si>
  <si>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</si>
  <si>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</si>
  <si>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</si>
  <si>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</si>
  <si>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</si>
  <si>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</si>
  <si>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</si>
  <si>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</si>
  <si>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</si>
  <si>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</si>
  <si>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</si>
  <si>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</si>
  <si>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</si>
  <si>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</si>
  <si>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</si>
  <si>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</si>
  <si>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</si>
  <si>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</si>
  <si>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</si>
  <si>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</si>
  <si>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</si>
  <si>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</si>
  <si>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</si>
  <si>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</si>
  <si>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</si>
  <si>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</si>
  <si>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</si>
  <si>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</si>
  <si>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</si>
  <si>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</si>
  <si>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</si>
  <si>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</si>
  <si>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</si>
  <si>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</si>
  <si>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</si>
  <si>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</si>
  <si>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</si>
  <si>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</si>
  <si>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</si>
  <si>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</si>
  <si>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</si>
  <si>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</si>
  <si>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</si>
  <si>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</si>
  <si>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</si>
  <si>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</si>
  <si>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</si>
  <si>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</si>
  <si>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</si>
  <si>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</si>
  <si>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</si>
  <si>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</si>
  <si>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</si>
  <si>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</si>
  <si>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</si>
  <si>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</si>
  <si>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</si>
  <si>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</si>
  <si>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</si>
  <si>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</si>
  <si>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</si>
  <si>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</si>
  <si>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</si>
  <si>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</si>
  <si>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</si>
  <si>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</si>
  <si>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</si>
  <si>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</si>
  <si>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</si>
  <si>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</si>
  <si>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</si>
  <si>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</si>
  <si>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27 March 2026</t>
  </si>
  <si>
    <t>27.03.2026</t>
  </si>
  <si>
    <t>28.03.2025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</si>
</sst>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2574952</v>
      </c>
      <c r="C11" s="54">
        <v>1705784</v>
      </c>
      <c r="D11" s="73">
        <f>IFERROR(((B11/C11)-1)*100,IF(B11+C11&lt;&gt;0,100,0))</f>
        <v>50.954165357395787</v>
      </c>
      <c r="E11" s="54">
        <v>26868992</v>
      </c>
      <c r="F11" s="54">
        <v>20898663</v>
      </c>
      <c r="G11" s="73">
        <f>IFERROR(((E11/F11)-1)*100,IF(E11+F11&lt;&gt;0,100,0))</f>
        <v>28.567994995660719</v>
      </c>
    </row>
    <row r="12" spans="1:7" s="15" customFormat="1" ht="12" x14ac:dyDescent="0.2">
      <c r="A12" s="51" t="s">
        <v>9</v>
      </c>
      <c r="B12" s="54">
        <v>2024420.5419999999</v>
      </c>
      <c r="C12" s="54">
        <v>1423462.827</v>
      </c>
      <c r="D12" s="73">
        <f>IFERROR(((B12/C12)-1)*100,IF(B12+C12&lt;&gt;0,100,0))</f>
        <v>42.218012553692063</v>
      </c>
      <c r="E12" s="54">
        <v>23129479.405999999</v>
      </c>
      <c r="F12" s="54">
        <v>19184485.366999999</v>
      </c>
      <c r="G12" s="73">
        <f>IFERROR(((E12/F12)-1)*100,IF(E12+F12&lt;&gt;0,100,0))</f>
        <v>20.563460335433035</v>
      </c>
    </row>
    <row r="13" spans="1:7" s="15" customFormat="1" ht="12" x14ac:dyDescent="0.2">
      <c r="A13" s="51" t="s">
        <v>10</v>
      </c>
      <c r="B13" s="54">
        <v>178760278.78495899</v>
      </c>
      <c r="C13" s="54">
        <v>111530722.347847</v>
      </c>
      <c r="D13" s="73">
        <f>IFERROR(((B13/C13)-1)*100,IF(B13+C13&lt;&gt;0,100,0))</f>
        <v>60.27895724321899</v>
      </c>
      <c r="E13" s="54">
        <v>2161858082.2377901</v>
      </c>
      <c r="F13" s="54">
        <v>1519381080.12275</v>
      </c>
      <c r="G13" s="73">
        <f>IFERROR(((E13/F13)-1)*100,IF(E13+F13&lt;&gt;0,100,0))</f>
        <v>42.285441784172704</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535</v>
      </c>
      <c r="C16" s="54">
        <v>434</v>
      </c>
      <c r="D16" s="73">
        <f>IFERROR(((B16/C16)-1)*100,IF(B16+C16&lt;&gt;0,100,0))</f>
        <v>23.271889400921665</v>
      </c>
      <c r="E16" s="54">
        <v>7097</v>
      </c>
      <c r="F16" s="54">
        <v>5658</v>
      </c>
      <c r="G16" s="73">
        <f>IFERROR(((E16/F16)-1)*100,IF(E16+F16&lt;&gt;0,100,0))</f>
        <v>25.433015199717211</v>
      </c>
    </row>
    <row r="17" spans="1:7" s="15" customFormat="1" ht="12" x14ac:dyDescent="0.2">
      <c r="A17" s="51" t="s">
        <v>9</v>
      </c>
      <c r="B17" s="54">
        <v>291593.98300000001</v>
      </c>
      <c r="C17" s="54">
        <v>115053.223</v>
      </c>
      <c r="D17" s="73">
        <f>IFERROR(((B17/C17)-1)*100,IF(B17+C17&lt;&gt;0,100,0))</f>
        <v>153.44268973673167</v>
      </c>
      <c r="E17" s="54">
        <v>3045497.4789999998</v>
      </c>
      <c r="F17" s="54">
        <v>2301524.906</v>
      </c>
      <c r="G17" s="73">
        <f>IFERROR(((E17/F17)-1)*100,IF(E17+F17&lt;&gt;0,100,0))</f>
        <v>32.325201915499058</v>
      </c>
    </row>
    <row r="18" spans="1:7" s="15" customFormat="1" ht="12" x14ac:dyDescent="0.2">
      <c r="A18" s="51" t="s">
        <v>10</v>
      </c>
      <c r="B18" s="54">
        <v>19586297.909429401</v>
      </c>
      <c r="C18" s="54">
        <v>8329784.5943521103</v>
      </c>
      <c r="D18" s="73">
        <f>IFERROR(((B18/C18)-1)*100,IF(B18+C18&lt;&gt;0,100,0))</f>
        <v>135.13570714313076</v>
      </c>
      <c r="E18" s="54">
        <v>247738667.22169399</v>
      </c>
      <c r="F18" s="54">
        <v>177371095.56916901</v>
      </c>
      <c r="G18" s="73">
        <f>IFERROR(((E18/F18)-1)*100,IF(E18+F18&lt;&gt;0,100,0))</f>
        <v>39.672513397248487</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24012082.214579999</v>
      </c>
      <c r="C24" s="53">
        <v>16298977.071319999</v>
      </c>
      <c r="D24" s="52">
        <f>B24-C24</f>
        <v>7713105.1432600003</v>
      </c>
      <c r="E24" s="54">
        <v>379975046.41687</v>
      </c>
      <c r="F24" s="54">
        <v>188055979.32207</v>
      </c>
      <c r="G24" s="52">
        <f>E24-F24</f>
        <v>191919067.0948</v>
      </c>
    </row>
    <row r="25" spans="1:7" s="15" customFormat="1" ht="12" x14ac:dyDescent="0.2">
      <c r="A25" s="55" t="s">
        <v>15</v>
      </c>
      <c r="B25" s="53">
        <v>32824939.912489999</v>
      </c>
      <c r="C25" s="53">
        <v>21373675.242230002</v>
      </c>
      <c r="D25" s="52">
        <f>B25-C25</f>
        <v>11451264.670259997</v>
      </c>
      <c r="E25" s="54">
        <v>375169245.00283998</v>
      </c>
      <c r="F25" s="54">
        <v>266187196.96028</v>
      </c>
      <c r="G25" s="52">
        <f>E25-F25</f>
        <v>108982048.04255998</v>
      </c>
    </row>
    <row r="26" spans="1:7" s="25" customFormat="1" ht="12" x14ac:dyDescent="0.2">
      <c r="A26" s="56" t="s">
        <v>16</v>
      </c>
      <c r="B26" s="57">
        <f>B24-B25</f>
        <v>-8812857.6979099996</v>
      </c>
      <c r="C26" s="57">
        <f>C24-C25</f>
        <v>-5074698.1709100027</v>
      </c>
      <c r="D26" s="57"/>
      <c r="E26" s="57">
        <f>E24-E25</f>
        <v>4805801.4140300155</v>
      </c>
      <c r="F26" s="57">
        <f>F24-F25</f>
        <v>-78131217.638209999</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111777.97744561</v>
      </c>
      <c r="C33" s="104">
        <v>89572.575620610005</v>
      </c>
      <c r="D33" s="73">
        <f t="shared" ref="D33:D42" si="0">IFERROR(((B33/C33)-1)*100,IF(B33+C33&lt;&gt;0,100,0))</f>
        <v>24.790402275638801</v>
      </c>
      <c r="E33" s="51"/>
      <c r="F33" s="104">
        <v>114762.26</v>
      </c>
      <c r="G33" s="104">
        <v>106178.72</v>
      </c>
    </row>
    <row r="34" spans="1:7" s="15" customFormat="1" ht="12" x14ac:dyDescent="0.2">
      <c r="A34" s="51" t="s">
        <v>23</v>
      </c>
      <c r="B34" s="104">
        <v>109807.4766255</v>
      </c>
      <c r="C34" s="104">
        <v>89859.242918739998</v>
      </c>
      <c r="D34" s="73">
        <f t="shared" si="0"/>
        <v>22.199423296721132</v>
      </c>
      <c r="E34" s="51"/>
      <c r="F34" s="104">
        <v>111366.79</v>
      </c>
      <c r="G34" s="104">
        <v>106105.26</v>
      </c>
    </row>
    <row r="35" spans="1:7" s="15" customFormat="1" ht="12" x14ac:dyDescent="0.2">
      <c r="A35" s="51" t="s">
        <v>24</v>
      </c>
      <c r="B35" s="104">
        <v>104874.21589417</v>
      </c>
      <c r="C35" s="104">
        <v>87215.002324610003</v>
      </c>
      <c r="D35" s="73">
        <f t="shared" si="0"/>
        <v>20.247908156710537</v>
      </c>
      <c r="E35" s="51"/>
      <c r="F35" s="104">
        <v>106032.61</v>
      </c>
      <c r="G35" s="104">
        <v>102907.21</v>
      </c>
    </row>
    <row r="36" spans="1:7" s="15" customFormat="1" ht="12" x14ac:dyDescent="0.2">
      <c r="A36" s="51" t="s">
        <v>25</v>
      </c>
      <c r="B36" s="104">
        <v>103938.53037469</v>
      </c>
      <c r="C36" s="104">
        <v>82196.821110599994</v>
      </c>
      <c r="D36" s="73">
        <f t="shared" si="0"/>
        <v>26.450790882576136</v>
      </c>
      <c r="E36" s="51"/>
      <c r="F36" s="104">
        <v>106959.25</v>
      </c>
      <c r="G36" s="104">
        <v>98181.29</v>
      </c>
    </row>
    <row r="37" spans="1:7" s="15" customFormat="1" ht="12" x14ac:dyDescent="0.2">
      <c r="A37" s="51" t="s">
        <v>79</v>
      </c>
      <c r="B37" s="104">
        <v>122450.18025965001</v>
      </c>
      <c r="C37" s="104">
        <v>69052.028033149996</v>
      </c>
      <c r="D37" s="73">
        <f t="shared" si="0"/>
        <v>77.33031707753031</v>
      </c>
      <c r="E37" s="51"/>
      <c r="F37" s="104">
        <v>127257.71</v>
      </c>
      <c r="G37" s="104">
        <v>107765.2</v>
      </c>
    </row>
    <row r="38" spans="1:7" s="15" customFormat="1" ht="12" x14ac:dyDescent="0.2">
      <c r="A38" s="51" t="s">
        <v>26</v>
      </c>
      <c r="B38" s="104">
        <v>125395.49788192</v>
      </c>
      <c r="C38" s="104">
        <v>124475.03077198</v>
      </c>
      <c r="D38" s="73">
        <f t="shared" si="0"/>
        <v>0.73947931905007369</v>
      </c>
      <c r="E38" s="51"/>
      <c r="F38" s="104">
        <v>129071.92</v>
      </c>
      <c r="G38" s="104">
        <v>122679.94</v>
      </c>
    </row>
    <row r="39" spans="1:7" s="15" customFormat="1" ht="12" x14ac:dyDescent="0.2">
      <c r="A39" s="51" t="s">
        <v>27</v>
      </c>
      <c r="B39" s="104">
        <v>24702.129450529999</v>
      </c>
      <c r="C39" s="104">
        <v>20454.196536629999</v>
      </c>
      <c r="D39" s="73">
        <f t="shared" si="0"/>
        <v>20.768026288848219</v>
      </c>
      <c r="E39" s="51"/>
      <c r="F39" s="104">
        <v>25231.85</v>
      </c>
      <c r="G39" s="104">
        <v>23847.599999999999</v>
      </c>
    </row>
    <row r="40" spans="1:7" s="15" customFormat="1" ht="12" x14ac:dyDescent="0.2">
      <c r="A40" s="51" t="s">
        <v>28</v>
      </c>
      <c r="B40" s="104">
        <v>136591.94020832999</v>
      </c>
      <c r="C40" s="104">
        <v>124107.13532967</v>
      </c>
      <c r="D40" s="73">
        <f t="shared" si="0"/>
        <v>10.059699505186526</v>
      </c>
      <c r="E40" s="51"/>
      <c r="F40" s="104">
        <v>140103.64000000001</v>
      </c>
      <c r="G40" s="104">
        <v>132776.45000000001</v>
      </c>
    </row>
    <row r="41" spans="1:7" s="15" customFormat="1" ht="12" x14ac:dyDescent="0.2">
      <c r="A41" s="51" t="s">
        <v>29</v>
      </c>
      <c r="B41" s="59"/>
      <c r="C41" s="59"/>
      <c r="D41" s="73">
        <f t="shared" si="0"/>
        <v>0</v>
      </c>
      <c r="E41" s="51"/>
      <c r="F41" s="59"/>
      <c r="G41" s="59"/>
    </row>
    <row r="42" spans="1:7" s="15" customFormat="1" ht="12" x14ac:dyDescent="0.2">
      <c r="A42" s="51" t="s">
        <v>78</v>
      </c>
      <c r="B42" s="104">
        <v>621.97765686000002</v>
      </c>
      <c r="C42" s="104">
        <v>556.82802845000003</v>
      </c>
      <c r="D42" s="73">
        <f t="shared" si="0"/>
        <v>11.700134526516571</v>
      </c>
      <c r="E42" s="51"/>
      <c r="F42" s="104">
        <v>632.47</v>
      </c>
      <c r="G42" s="104">
        <v>621.01</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23492.398145381201</v>
      </c>
      <c r="D48" s="59"/>
      <c r="E48" s="105">
        <v>20286.596668521499</v>
      </c>
      <c r="F48" s="59"/>
      <c r="G48" s="73">
        <f>IFERROR(((C48/E48)-1)*100,IF(C48+E48&lt;&gt;0,100,0))</f>
        <v>15.80255934123298</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4034</v>
      </c>
      <c r="D54" s="62"/>
      <c r="E54" s="106">
        <v>748025</v>
      </c>
      <c r="F54" s="106">
        <v>120258346.795</v>
      </c>
      <c r="G54" s="106">
        <v>13865237.634959999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8793</v>
      </c>
      <c r="C68" s="53">
        <v>7405</v>
      </c>
      <c r="D68" s="73">
        <f>IFERROR(((B68/C68)-1)*100,IF(B68+C68&lt;&gt;0,100,0))</f>
        <v>18.744091829844688</v>
      </c>
      <c r="E68" s="53">
        <v>84472</v>
      </c>
      <c r="F68" s="53">
        <v>71763</v>
      </c>
      <c r="G68" s="73">
        <f>IFERROR(((E68/F68)-1)*100,IF(E68+F68&lt;&gt;0,100,0))</f>
        <v>17.709683262962805</v>
      </c>
    </row>
    <row r="69" spans="1:7" s="15" customFormat="1" ht="12" x14ac:dyDescent="0.2">
      <c r="A69" s="66" t="s">
        <v>54</v>
      </c>
      <c r="B69" s="54">
        <v>320100709.88700002</v>
      </c>
      <c r="C69" s="53">
        <v>296125811.45200002</v>
      </c>
      <c r="D69" s="73">
        <f>IFERROR(((B69/C69)-1)*100,IF(B69+C69&lt;&gt;0,100,0))</f>
        <v>8.0961866570979915</v>
      </c>
      <c r="E69" s="53">
        <v>3760151307.494</v>
      </c>
      <c r="F69" s="53">
        <v>3128471197.8099999</v>
      </c>
      <c r="G69" s="73">
        <f>IFERROR(((E69/F69)-1)*100,IF(E69+F69&lt;&gt;0,100,0))</f>
        <v>20.191335311835058</v>
      </c>
    </row>
    <row r="70" spans="1:7" s="15" customFormat="1" ht="12" x14ac:dyDescent="0.2">
      <c r="A70" s="66" t="s">
        <v>55</v>
      </c>
      <c r="B70" s="54">
        <v>320935987.51161999</v>
      </c>
      <c r="C70" s="53">
        <v>264414590.77638</v>
      </c>
      <c r="D70" s="73">
        <f>IFERROR(((B70/C70)-1)*100,IF(B70+C70&lt;&gt;0,100,0))</f>
        <v>21.376050606466389</v>
      </c>
      <c r="E70" s="53">
        <v>3919364445.7009401</v>
      </c>
      <c r="F70" s="53">
        <v>2901470313.4238801</v>
      </c>
      <c r="G70" s="73">
        <f>IFERROR(((E70/F70)-1)*100,IF(E70+F70&lt;&gt;0,100,0))</f>
        <v>35.082010922796393</v>
      </c>
    </row>
    <row r="71" spans="1:7" s="15" customFormat="1" ht="12" x14ac:dyDescent="0.2">
      <c r="A71" s="66" t="s">
        <v>93</v>
      </c>
      <c r="B71" s="73">
        <f>IFERROR(B69/B68/1000,)</f>
        <v>36.40403842681679</v>
      </c>
      <c r="C71" s="73">
        <f>IFERROR(C69/C68/1000,)</f>
        <v>39.989981289939237</v>
      </c>
      <c r="D71" s="73">
        <f>IFERROR(((B71/C71)-1)*100,IF(B71+C71&lt;&gt;0,100,0))</f>
        <v>-8.967103127964215</v>
      </c>
      <c r="E71" s="73">
        <f>IFERROR(E69/E68/1000,)</f>
        <v>44.513582104058152</v>
      </c>
      <c r="F71" s="73">
        <f>IFERROR(F69/F68/1000,)</f>
        <v>43.594487379429509</v>
      </c>
      <c r="G71" s="73">
        <f>IFERROR(((E71/F71)-1)*100,IF(E71+F71&lt;&gt;0,100,0))</f>
        <v>2.1082819867319413</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3147</v>
      </c>
      <c r="C74" s="53">
        <v>3023</v>
      </c>
      <c r="D74" s="73">
        <f>IFERROR(((B74/C74)-1)*100,IF(B74+C74&lt;&gt;0,100,0))</f>
        <v>4.101885544161421</v>
      </c>
      <c r="E74" s="53">
        <v>37953</v>
      </c>
      <c r="F74" s="53">
        <v>30286</v>
      </c>
      <c r="G74" s="73">
        <f>IFERROR(((E74/F74)-1)*100,IF(E74+F74&lt;&gt;0,100,0))</f>
        <v>25.3153272138942</v>
      </c>
    </row>
    <row r="75" spans="1:7" s="15" customFormat="1" ht="12" x14ac:dyDescent="0.2">
      <c r="A75" s="66" t="s">
        <v>54</v>
      </c>
      <c r="B75" s="54">
        <v>809537094.34200001</v>
      </c>
      <c r="C75" s="53">
        <v>792908174.36300004</v>
      </c>
      <c r="D75" s="73">
        <f>IFERROR(((B75/C75)-1)*100,IF(B75+C75&lt;&gt;0,100,0))</f>
        <v>2.0972062738991326</v>
      </c>
      <c r="E75" s="53">
        <v>9517673222.9950008</v>
      </c>
      <c r="F75" s="53">
        <v>8801942731.1350002</v>
      </c>
      <c r="G75" s="73">
        <f>IFERROR(((E75/F75)-1)*100,IF(E75+F75&lt;&gt;0,100,0))</f>
        <v>8.1315058927645225</v>
      </c>
    </row>
    <row r="76" spans="1:7" s="15" customFormat="1" ht="12" x14ac:dyDescent="0.2">
      <c r="A76" s="66" t="s">
        <v>55</v>
      </c>
      <c r="B76" s="54">
        <v>811252306.32278001</v>
      </c>
      <c r="C76" s="53">
        <v>722728272.05528998</v>
      </c>
      <c r="D76" s="73">
        <f>IFERROR(((B76/C76)-1)*100,IF(B76+C76&lt;&gt;0,100,0))</f>
        <v>12.248591578650437</v>
      </c>
      <c r="E76" s="53">
        <v>10084160799.526199</v>
      </c>
      <c r="F76" s="53">
        <v>8276970351.1665897</v>
      </c>
      <c r="G76" s="73">
        <f>IFERROR(((E76/F76)-1)*100,IF(E76+F76&lt;&gt;0,100,0))</f>
        <v>21.833960636392714</v>
      </c>
    </row>
    <row r="77" spans="1:7" s="15" customFormat="1" ht="12" x14ac:dyDescent="0.2">
      <c r="A77" s="66" t="s">
        <v>93</v>
      </c>
      <c r="B77" s="73">
        <f>IFERROR(B75/B74/1000,)</f>
        <v>257.240894293613</v>
      </c>
      <c r="C77" s="73">
        <f>IFERROR(C75/C74/1000,)</f>
        <v>262.29182082798548</v>
      </c>
      <c r="D77" s="73">
        <f>IFERROR(((B77/C77)-1)*100,IF(B77+C77&lt;&gt;0,100,0))</f>
        <v>-1.9256896835090243</v>
      </c>
      <c r="E77" s="73">
        <f>IFERROR(E75/E74/1000,)</f>
        <v>250.77525420902171</v>
      </c>
      <c r="F77" s="73">
        <f>IFERROR(F75/F74/1000,)</f>
        <v>290.62744275028069</v>
      </c>
      <c r="G77" s="73">
        <f>IFERROR(((E77/F77)-1)*100,IF(E77+F77&lt;&gt;0,100,0))</f>
        <v>-13.712465747944403</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335</v>
      </c>
      <c r="C80" s="53">
        <v>270</v>
      </c>
      <c r="D80" s="73">
        <f>IFERROR(((B80/C80)-1)*100,IF(B80+C80&lt;&gt;0,100,0))</f>
        <v>24.074074074074069</v>
      </c>
      <c r="E80" s="53">
        <v>3889</v>
      </c>
      <c r="F80" s="53">
        <v>3749</v>
      </c>
      <c r="G80" s="73">
        <f>IFERROR(((E80/F80)-1)*100,IF(E80+F80&lt;&gt;0,100,0))</f>
        <v>3.734329154441185</v>
      </c>
    </row>
    <row r="81" spans="1:7" s="15" customFormat="1" ht="12" x14ac:dyDescent="0.2">
      <c r="A81" s="66" t="s">
        <v>54</v>
      </c>
      <c r="B81" s="54">
        <v>22966064.807999998</v>
      </c>
      <c r="C81" s="53">
        <v>17304304.129999999</v>
      </c>
      <c r="D81" s="73">
        <f>IFERROR(((B81/C81)-1)*100,IF(B81+C81&lt;&gt;0,100,0))</f>
        <v>32.718800105832393</v>
      </c>
      <c r="E81" s="53">
        <v>320729448.37300003</v>
      </c>
      <c r="F81" s="53">
        <v>266906427.713</v>
      </c>
      <c r="G81" s="73">
        <f>IFERROR(((E81/F81)-1)*100,IF(E81+F81&lt;&gt;0,100,0))</f>
        <v>20.165501865648228</v>
      </c>
    </row>
    <row r="82" spans="1:7" s="15" customFormat="1" ht="12" x14ac:dyDescent="0.2">
      <c r="A82" s="66" t="s">
        <v>55</v>
      </c>
      <c r="B82" s="54">
        <v>3207530.1438601101</v>
      </c>
      <c r="C82" s="53">
        <v>3028098.4228405799</v>
      </c>
      <c r="D82" s="73">
        <f>IFERROR(((B82/C82)-1)*100,IF(B82+C82&lt;&gt;0,100,0))</f>
        <v>5.9255577581659225</v>
      </c>
      <c r="E82" s="53">
        <v>74293997.600994095</v>
      </c>
      <c r="F82" s="53">
        <v>62101976.836365201</v>
      </c>
      <c r="G82" s="73">
        <f>IFERROR(((E82/F82)-1)*100,IF(E82+F82&lt;&gt;0,100,0))</f>
        <v>19.632258723026009</v>
      </c>
    </row>
    <row r="83" spans="1:7" x14ac:dyDescent="0.2">
      <c r="A83" s="66" t="s">
        <v>93</v>
      </c>
      <c r="B83" s="73">
        <f>IFERROR(B81/B80/1000,)</f>
        <v>68.555417337313429</v>
      </c>
      <c r="C83" s="73">
        <f>IFERROR(C81/C80/1000,)</f>
        <v>64.090015296296286</v>
      </c>
      <c r="D83" s="73">
        <f>IFERROR(((B83/C83)-1)*100,IF(B83+C83&lt;&gt;0,100,0))</f>
        <v>6.9673911300738745</v>
      </c>
      <c r="E83" s="73">
        <f>IFERROR(E81/E80/1000,)</f>
        <v>82.470930412188224</v>
      </c>
      <c r="F83" s="73">
        <f>IFERROR(F81/F80/1000,)</f>
        <v>71.194032465457454</v>
      </c>
      <c r="G83" s="73">
        <f>IFERROR(((E83/F83)-1)*100,IF(E83+F83&lt;&gt;0,100,0))</f>
        <v>15.839667393755509</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12275</v>
      </c>
      <c r="C86" s="51">
        <f>C68+C74+C80</f>
        <v>10698</v>
      </c>
      <c r="D86" s="73">
        <f>IFERROR(((B86/C86)-1)*100,IF(B86+C86&lt;&gt;0,100,0))</f>
        <v>14.741073097775281</v>
      </c>
      <c r="E86" s="51">
        <f>E68+E74+E80</f>
        <v>126314</v>
      </c>
      <c r="F86" s="51">
        <f>F68+F74+F80</f>
        <v>105798</v>
      </c>
      <c r="G86" s="73">
        <f>IFERROR(((E86/F86)-1)*100,IF(E86+F86&lt;&gt;0,100,0))</f>
        <v>19.391670920055205</v>
      </c>
    </row>
    <row r="87" spans="1:7" s="15" customFormat="1" ht="12" x14ac:dyDescent="0.2">
      <c r="A87" s="66" t="s">
        <v>54</v>
      </c>
      <c r="B87" s="51">
        <f t="shared" ref="B87:C87" si="1">B69+B75+B81</f>
        <v>1152603869.0370002</v>
      </c>
      <c r="C87" s="51">
        <f t="shared" si="1"/>
        <v>1106338289.9450002</v>
      </c>
      <c r="D87" s="73">
        <f>IFERROR(((B87/C87)-1)*100,IF(B87+C87&lt;&gt;0,100,0))</f>
        <v>4.1818654847695758</v>
      </c>
      <c r="E87" s="51">
        <f t="shared" ref="E87:F87" si="2">E69+E75+E81</f>
        <v>13598553978.862</v>
      </c>
      <c r="F87" s="51">
        <f t="shared" si="2"/>
        <v>12197320356.657999</v>
      </c>
      <c r="G87" s="73">
        <f>IFERROR(((E87/F87)-1)*100,IF(E87+F87&lt;&gt;0,100,0))</f>
        <v>11.488044760906257</v>
      </c>
    </row>
    <row r="88" spans="1:7" s="15" customFormat="1" ht="12" x14ac:dyDescent="0.2">
      <c r="A88" s="66" t="s">
        <v>55</v>
      </c>
      <c r="B88" s="51">
        <f t="shared" ref="B88:C88" si="3">B70+B76+B82</f>
        <v>1135395823.97826</v>
      </c>
      <c r="C88" s="51">
        <f t="shared" si="3"/>
        <v>990170961.25451064</v>
      </c>
      <c r="D88" s="73">
        <f>IFERROR(((B88/C88)-1)*100,IF(B88+C88&lt;&gt;0,100,0))</f>
        <v>14.666645297268133</v>
      </c>
      <c r="E88" s="51">
        <f t="shared" ref="E88:F88" si="4">E70+E76+E82</f>
        <v>14077819242.828133</v>
      </c>
      <c r="F88" s="51">
        <f t="shared" si="4"/>
        <v>11240542641.426834</v>
      </c>
      <c r="G88" s="73">
        <f>IFERROR(((E88/F88)-1)*100,IF(E88+F88&lt;&gt;0,100,0))</f>
        <v>25.241455790084032</v>
      </c>
    </row>
    <row r="89" spans="1:7" x14ac:dyDescent="0.2">
      <c r="A89" s="66" t="s">
        <v>94</v>
      </c>
      <c r="B89" s="73">
        <f>IFERROR((B75/B87)*100,IF(B75+B87&lt;&gt;0,100,0))</f>
        <v>70.235500338756268</v>
      </c>
      <c r="C89" s="73">
        <f>IFERROR((C75/C87)*100,IF(C75+C87&lt;&gt;0,100,0))</f>
        <v>71.669595237675281</v>
      </c>
      <c r="D89" s="73">
        <f>IFERROR(((B89/C89)-1)*100,IF(B89+C89&lt;&gt;0,100,0))</f>
        <v>-2.0009808820088626</v>
      </c>
      <c r="E89" s="73">
        <f>IFERROR((E75/E87)*100,IF(E75+E87&lt;&gt;0,100,0))</f>
        <v>69.990333073572074</v>
      </c>
      <c r="F89" s="73">
        <f>IFERROR((F75/F87)*100,IF(F75+F87&lt;&gt;0,100,0))</f>
        <v>72.162921639837009</v>
      </c>
      <c r="G89" s="73">
        <f>IFERROR(((E89/F89)-1)*100,IF(E89+F89&lt;&gt;0,100,0))</f>
        <v>-3.0106715705168652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134665988.80899999</v>
      </c>
      <c r="C97" s="107">
        <v>97526950.731999993</v>
      </c>
      <c r="D97" s="52">
        <f>B97-C97</f>
        <v>37139038.076999992</v>
      </c>
      <c r="E97" s="107">
        <v>1656983206.2049999</v>
      </c>
      <c r="F97" s="107">
        <v>1237860260.3610001</v>
      </c>
      <c r="G97" s="68">
        <f>E97-F97</f>
        <v>419122945.84399986</v>
      </c>
    </row>
    <row r="98" spans="1:7" s="15" customFormat="1" ht="13.5" x14ac:dyDescent="0.2">
      <c r="A98" s="66" t="s">
        <v>88</v>
      </c>
      <c r="B98" s="53">
        <v>157174086.433</v>
      </c>
      <c r="C98" s="107">
        <v>91622264.354000002</v>
      </c>
      <c r="D98" s="52">
        <f>B98-C98</f>
        <v>65551822.078999996</v>
      </c>
      <c r="E98" s="107">
        <v>1660100376.3340001</v>
      </c>
      <c r="F98" s="107">
        <v>1207812049.698</v>
      </c>
      <c r="G98" s="68">
        <f>E98-F98</f>
        <v>452288326.63600016</v>
      </c>
    </row>
    <row r="99" spans="1:7" s="15" customFormat="1" ht="12" x14ac:dyDescent="0.2">
      <c r="A99" s="69" t="s">
        <v>16</v>
      </c>
      <c r="B99" s="52">
        <f>B97-B98</f>
        <v>-22508097.624000013</v>
      </c>
      <c r="C99" s="52">
        <f>C97-C98</f>
        <v>5904686.3779999912</v>
      </c>
      <c r="D99" s="70"/>
      <c r="E99" s="52">
        <f>E97-E98</f>
        <v>-3117170.1290001869</v>
      </c>
      <c r="F99" s="70">
        <f>F97-F98</f>
        <v>30048210.663000107</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1326.3427087434</v>
      </c>
      <c r="C111" s="108">
        <v>1103.14729798231</v>
      </c>
      <c r="D111" s="73">
        <f>IFERROR(((B111/C111)-1)*100,IF(B111+C111&lt;&gt;0,100,0))</f>
        <v>20.232602769305718</v>
      </c>
      <c r="E111" s="72"/>
      <c r="F111" s="109">
        <v>1350.99529076657</v>
      </c>
      <c r="G111" s="109">
        <v>1326.3427087434</v>
      </c>
    </row>
    <row r="112" spans="1:7" s="15" customFormat="1" ht="12" x14ac:dyDescent="0.2">
      <c r="A112" s="66" t="s">
        <v>50</v>
      </c>
      <c r="B112" s="109">
        <v>1299.6658901543201</v>
      </c>
      <c r="C112" s="108">
        <v>1086.9566269985</v>
      </c>
      <c r="D112" s="73">
        <f>IFERROR(((B112/C112)-1)*100,IF(B112+C112&lt;&gt;0,100,0))</f>
        <v>19.569250315276253</v>
      </c>
      <c r="E112" s="72"/>
      <c r="F112" s="109">
        <v>1324.47236702023</v>
      </c>
      <c r="G112" s="109">
        <v>1299.6658901543201</v>
      </c>
    </row>
    <row r="113" spans="1:7" s="15" customFormat="1" ht="12" x14ac:dyDescent="0.2">
      <c r="A113" s="66" t="s">
        <v>51</v>
      </c>
      <c r="B113" s="109">
        <v>1497.9390688318599</v>
      </c>
      <c r="C113" s="108">
        <v>1188.7075586193801</v>
      </c>
      <c r="D113" s="73">
        <f>IFERROR(((B113/C113)-1)*100,IF(B113+C113&lt;&gt;0,100,0))</f>
        <v>26.014094717428705</v>
      </c>
      <c r="E113" s="72"/>
      <c r="F113" s="109">
        <v>1520.41054047078</v>
      </c>
      <c r="G113" s="109">
        <v>1497.9390688318599</v>
      </c>
    </row>
    <row r="114" spans="1:7" s="25" customFormat="1" ht="12" x14ac:dyDescent="0.2">
      <c r="A114" s="69" t="s">
        <v>52</v>
      </c>
      <c r="B114" s="73"/>
      <c r="C114" s="72"/>
      <c r="D114" s="74"/>
      <c r="E114" s="72"/>
      <c r="F114" s="58"/>
      <c r="G114" s="58"/>
    </row>
    <row r="115" spans="1:7" s="15" customFormat="1" ht="12" x14ac:dyDescent="0.2">
      <c r="A115" s="66" t="s">
        <v>56</v>
      </c>
      <c r="B115" s="109">
        <v>860.88855935776098</v>
      </c>
      <c r="C115" s="108">
        <v>792.85749194970299</v>
      </c>
      <c r="D115" s="73">
        <f>IFERROR(((B115/C115)-1)*100,IF(B115+C115&lt;&gt;0,100,0))</f>
        <v>8.5804912104398454</v>
      </c>
      <c r="E115" s="72"/>
      <c r="F115" s="109">
        <v>863.38710808451697</v>
      </c>
      <c r="G115" s="109">
        <v>860.88855935776098</v>
      </c>
    </row>
    <row r="116" spans="1:7" s="15" customFormat="1" ht="12" x14ac:dyDescent="0.2">
      <c r="A116" s="66" t="s">
        <v>57</v>
      </c>
      <c r="B116" s="109">
        <v>1227.7799350642099</v>
      </c>
      <c r="C116" s="108">
        <v>1082.97570915079</v>
      </c>
      <c r="D116" s="73">
        <f>IFERROR(((B116/C116)-1)*100,IF(B116+C116&lt;&gt;0,100,0))</f>
        <v>13.370957879283129</v>
      </c>
      <c r="E116" s="72"/>
      <c r="F116" s="109">
        <v>1239.6736846676799</v>
      </c>
      <c r="G116" s="109">
        <v>1227.7799350642099</v>
      </c>
    </row>
    <row r="117" spans="1:7" s="15" customFormat="1" ht="12" x14ac:dyDescent="0.2">
      <c r="A117" s="66" t="s">
        <v>59</v>
      </c>
      <c r="B117" s="109">
        <v>1562.5143193833601</v>
      </c>
      <c r="C117" s="108">
        <v>1285.51588989876</v>
      </c>
      <c r="D117" s="73">
        <f>IFERROR(((B117/C117)-1)*100,IF(B117+C117&lt;&gt;0,100,0))</f>
        <v>21.547647264509106</v>
      </c>
      <c r="E117" s="72"/>
      <c r="F117" s="109">
        <v>1591.38845247431</v>
      </c>
      <c r="G117" s="109">
        <v>1562.5143193833601</v>
      </c>
    </row>
    <row r="118" spans="1:7" s="15" customFormat="1" ht="12" x14ac:dyDescent="0.2">
      <c r="A118" s="66" t="s">
        <v>58</v>
      </c>
      <c r="B118" s="109">
        <v>1519.43045428807</v>
      </c>
      <c r="C118" s="108">
        <v>1176.9539526476501</v>
      </c>
      <c r="D118" s="73">
        <f>IFERROR(((B118/C118)-1)*100,IF(B118+C118&lt;&gt;0,100,0))</f>
        <v>29.098547217585889</v>
      </c>
      <c r="E118" s="72"/>
      <c r="F118" s="109">
        <v>1558.6708413774199</v>
      </c>
      <c r="G118" s="109">
        <v>1519.43045428807</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206</v>
      </c>
      <c r="C127" s="53">
        <v>119</v>
      </c>
      <c r="D127" s="73">
        <f>IFERROR(((B127/C127)-1)*100,IF(B127+C127&lt;&gt;0,100,0))</f>
        <v>73.109243697479002</v>
      </c>
      <c r="E127" s="53">
        <v>3049</v>
      </c>
      <c r="F127" s="53">
        <v>2993</v>
      </c>
      <c r="G127" s="73">
        <f>IFERROR(((E127/F127)-1)*100,IF(E127+F127&lt;&gt;0,100,0))</f>
        <v>1.8710324089542318</v>
      </c>
    </row>
    <row r="128" spans="1:7" s="15" customFormat="1" ht="12" x14ac:dyDescent="0.2">
      <c r="A128" s="66" t="s">
        <v>74</v>
      </c>
      <c r="B128" s="54">
        <v>4</v>
      </c>
      <c r="C128" s="53">
        <v>1</v>
      </c>
      <c r="D128" s="73">
        <f>IFERROR(((B128/C128)-1)*100,IF(B128+C128&lt;&gt;0,100,0))</f>
        <v>300</v>
      </c>
      <c r="E128" s="53">
        <v>83</v>
      </c>
      <c r="F128" s="53">
        <v>106</v>
      </c>
      <c r="G128" s="73">
        <f>IFERROR(((E128/F128)-1)*100,IF(E128+F128&lt;&gt;0,100,0))</f>
        <v>-21.698113207547166</v>
      </c>
    </row>
    <row r="129" spans="1:7" s="25" customFormat="1" ht="12" x14ac:dyDescent="0.2">
      <c r="A129" s="69" t="s">
        <v>34</v>
      </c>
      <c r="B129" s="70">
        <f>SUM(B126:B128)</f>
        <v>210</v>
      </c>
      <c r="C129" s="70">
        <f>SUM(C126:C128)</f>
        <v>120</v>
      </c>
      <c r="D129" s="73">
        <f>IFERROR(((B129/C129)-1)*100,IF(B129+C129&lt;&gt;0,100,0))</f>
        <v>75</v>
      </c>
      <c r="E129" s="70">
        <f>SUM(E126:E128)</f>
        <v>3132</v>
      </c>
      <c r="F129" s="70">
        <f>SUM(F126:F128)</f>
        <v>3099</v>
      </c>
      <c r="G129" s="73">
        <f>IFERROR(((E129/F129)-1)*100,IF(E129+F129&lt;&gt;0,100,0))</f>
        <v>1.0648596321394033</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6</v>
      </c>
      <c r="C132" s="53">
        <v>9</v>
      </c>
      <c r="D132" s="73">
        <f>IFERROR(((B132/C132)-1)*100,IF(B132+C132&lt;&gt;0,100,0))</f>
        <v>-33.333333333333336</v>
      </c>
      <c r="E132" s="53">
        <v>276</v>
      </c>
      <c r="F132" s="53">
        <v>405</v>
      </c>
      <c r="G132" s="73">
        <f>IFERROR(((E132/F132)-1)*100,IF(E132+F132&lt;&gt;0,100,0))</f>
        <v>-31.851851851851855</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6</v>
      </c>
      <c r="C134" s="70">
        <f>SUM(C132:C133)</f>
        <v>9</v>
      </c>
      <c r="D134" s="73">
        <f>IFERROR(((B134/C134)-1)*100,IF(B134+C134&lt;&gt;0,100,0))</f>
        <v>-33.333333333333336</v>
      </c>
      <c r="E134" s="70">
        <f>SUM(E132:E133)</f>
        <v>276</v>
      </c>
      <c r="F134" s="70">
        <f>SUM(F132:F133)</f>
        <v>405</v>
      </c>
      <c r="G134" s="73">
        <f>IFERROR(((E134/F134)-1)*100,IF(E134+F134&lt;&gt;0,100,0))</f>
        <v>-31.851851851851855</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61290</v>
      </c>
      <c r="C138" s="53">
        <v>31703</v>
      </c>
      <c r="D138" s="73">
        <f>IFERROR(((B138/C138)-1)*100,IF(B138+C138&lt;&gt;0,100,0))</f>
        <v>93.325552786802504</v>
      </c>
      <c r="E138" s="53">
        <v>3381513</v>
      </c>
      <c r="F138" s="53">
        <v>3783558</v>
      </c>
      <c r="G138" s="73">
        <f>IFERROR(((E138/F138)-1)*100,IF(E138+F138&lt;&gt;0,100,0))</f>
        <v>-10.626109075108669</v>
      </c>
    </row>
    <row r="139" spans="1:7" s="15" customFormat="1" ht="12" x14ac:dyDescent="0.2">
      <c r="A139" s="66" t="s">
        <v>74</v>
      </c>
      <c r="B139" s="54">
        <v>8</v>
      </c>
      <c r="C139" s="53">
        <v>1</v>
      </c>
      <c r="D139" s="73">
        <f>IFERROR(((B139/C139)-1)*100,IF(B139+C139&lt;&gt;0,100,0))</f>
        <v>700</v>
      </c>
      <c r="E139" s="53">
        <v>2267</v>
      </c>
      <c r="F139" s="53">
        <v>3902</v>
      </c>
      <c r="G139" s="73">
        <f>IFERROR(((E139/F139)-1)*100,IF(E139+F139&lt;&gt;0,100,0))</f>
        <v>-41.901588928754485</v>
      </c>
    </row>
    <row r="140" spans="1:7" s="15" customFormat="1" ht="12" x14ac:dyDescent="0.2">
      <c r="A140" s="69" t="s">
        <v>34</v>
      </c>
      <c r="B140" s="70">
        <f>SUM(B137:B139)</f>
        <v>61298</v>
      </c>
      <c r="C140" s="70">
        <f>SUM(C137:C139)</f>
        <v>31704</v>
      </c>
      <c r="D140" s="73">
        <f>IFERROR(((B140/C140)-1)*100,IF(B140+C140&lt;&gt;0,100,0))</f>
        <v>93.344688367398447</v>
      </c>
      <c r="E140" s="70">
        <f>SUM(E137:E139)</f>
        <v>3383780</v>
      </c>
      <c r="F140" s="70">
        <f>SUM(F137:F139)</f>
        <v>3787460</v>
      </c>
      <c r="G140" s="73">
        <f>IFERROR(((E140/F140)-1)*100,IF(E140+F140&lt;&gt;0,100,0))</f>
        <v>-10.658330385007364</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390</v>
      </c>
      <c r="C143" s="53">
        <v>1200</v>
      </c>
      <c r="D143" s="73">
        <f>IFERROR(((B143/C143)-1)*100,)</f>
        <v>-67.5</v>
      </c>
      <c r="E143" s="53">
        <v>331335</v>
      </c>
      <c r="F143" s="53">
        <v>140049</v>
      </c>
      <c r="G143" s="73">
        <f>IFERROR(((E143/F143)-1)*100,)</f>
        <v>136.58505237452604</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390</v>
      </c>
      <c r="C145" s="70">
        <f>SUM(C143:C144)</f>
        <v>1200</v>
      </c>
      <c r="D145" s="73">
        <f>IFERROR(((B145/C145)-1)*100,)</f>
        <v>-67.5</v>
      </c>
      <c r="E145" s="70">
        <f>SUM(E143:E144)</f>
        <v>331335</v>
      </c>
      <c r="F145" s="70">
        <f>SUM(F143:F144)</f>
        <v>140049</v>
      </c>
      <c r="G145" s="73">
        <f>IFERROR(((E145/F145)-1)*100,)</f>
        <v>136.58505237452604</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5979167.1463099997</v>
      </c>
      <c r="C149" s="53">
        <v>2792891.6109199999</v>
      </c>
      <c r="D149" s="73">
        <f>IFERROR(((B149/C149)-1)*100,IF(B149+C149&lt;&gt;0,100,0))</f>
        <v>114.08518407702961</v>
      </c>
      <c r="E149" s="53">
        <v>348121523.49831998</v>
      </c>
      <c r="F149" s="53">
        <v>348392955.30912</v>
      </c>
      <c r="G149" s="73">
        <f>IFERROR(((E149/F149)-1)*100,IF(E149+F149&lt;&gt;0,100,0))</f>
        <v>-7.7909672587717083E-2</v>
      </c>
    </row>
    <row r="150" spans="1:7" x14ac:dyDescent="0.2">
      <c r="A150" s="66" t="s">
        <v>74</v>
      </c>
      <c r="B150" s="54">
        <v>106660.39</v>
      </c>
      <c r="C150" s="53">
        <v>10998.2</v>
      </c>
      <c r="D150" s="73">
        <f>IFERROR(((B150/C150)-1)*100,IF(B150+C150&lt;&gt;0,100,0))</f>
        <v>869.79860340783034</v>
      </c>
      <c r="E150" s="53">
        <v>26155864.940000001</v>
      </c>
      <c r="F150" s="53">
        <v>29330141.699999999</v>
      </c>
      <c r="G150" s="73">
        <f>IFERROR(((E150/F150)-1)*100,IF(E150+F150&lt;&gt;0,100,0))</f>
        <v>-10.822575603172069</v>
      </c>
    </row>
    <row r="151" spans="1:7" s="15" customFormat="1" ht="12" x14ac:dyDescent="0.2">
      <c r="A151" s="69" t="s">
        <v>34</v>
      </c>
      <c r="B151" s="70">
        <f>SUM(B148:B150)</f>
        <v>6085827.5363099994</v>
      </c>
      <c r="C151" s="70">
        <f>SUM(C148:C150)</f>
        <v>2803889.8109200001</v>
      </c>
      <c r="D151" s="73">
        <f>IFERROR(((B151/C151)-1)*100,IF(B151+C151&lt;&gt;0,100,0))</f>
        <v>117.04945439040432</v>
      </c>
      <c r="E151" s="70">
        <f>SUM(E148:E150)</f>
        <v>374277388.43831998</v>
      </c>
      <c r="F151" s="70">
        <f>SUM(F148:F150)</f>
        <v>377723097.00911999</v>
      </c>
      <c r="G151" s="73">
        <f>IFERROR(((E151/F151)-1)*100,IF(E151+F151&lt;&gt;0,100,0))</f>
        <v>-0.91223136686205963</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622.96910000000003</v>
      </c>
      <c r="C154" s="53">
        <v>1124.8</v>
      </c>
      <c r="D154" s="73">
        <f>IFERROR(((B154/C154)-1)*100,IF(B154+C154&lt;&gt;0,100,0))</f>
        <v>-44.615122688477946</v>
      </c>
      <c r="E154" s="53">
        <v>486155.66810000001</v>
      </c>
      <c r="F154" s="53">
        <v>168961.29022</v>
      </c>
      <c r="G154" s="73">
        <f>IFERROR(((E154/F154)-1)*100,IF(E154+F154&lt;&gt;0,100,0))</f>
        <v>187.73198137099314</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622.96910000000003</v>
      </c>
      <c r="C156" s="70">
        <f>SUM(C154:C155)</f>
        <v>1124.8</v>
      </c>
      <c r="D156" s="73">
        <f>IFERROR(((B156/C156)-1)*100,IF(B156+C156&lt;&gt;0,100,0))</f>
        <v>-44.615122688477946</v>
      </c>
      <c r="E156" s="70">
        <f>SUM(E154:E155)</f>
        <v>486155.66810000001</v>
      </c>
      <c r="F156" s="70">
        <f>SUM(F154:F155)</f>
        <v>168961.29022</v>
      </c>
      <c r="G156" s="73">
        <f>IFERROR(((E156/F156)-1)*100,IF(E156+F156&lt;&gt;0,100,0))</f>
        <v>187.73198137099314</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1544552</v>
      </c>
      <c r="C160" s="53">
        <v>1270091</v>
      </c>
      <c r="D160" s="73">
        <f>IFERROR(((B160/C160)-1)*100,IF(B160+C160&lt;&gt;0,100,0))</f>
        <v>21.609553961094118</v>
      </c>
      <c r="E160" s="65"/>
      <c r="F160" s="65"/>
      <c r="G160" s="52"/>
    </row>
    <row r="161" spans="1:7" s="15" customFormat="1" ht="12" x14ac:dyDescent="0.2">
      <c r="A161" s="66" t="s">
        <v>74</v>
      </c>
      <c r="B161" s="54">
        <v>962</v>
      </c>
      <c r="C161" s="53">
        <v>1621</v>
      </c>
      <c r="D161" s="73">
        <f>IFERROR(((B161/C161)-1)*100,IF(B161+C161&lt;&gt;0,100,0))</f>
        <v>-40.653917334978409</v>
      </c>
      <c r="E161" s="65"/>
      <c r="F161" s="65"/>
      <c r="G161" s="52"/>
    </row>
    <row r="162" spans="1:7" s="25" customFormat="1" ht="12" x14ac:dyDescent="0.2">
      <c r="A162" s="69" t="s">
        <v>34</v>
      </c>
      <c r="B162" s="70">
        <f>SUM(B159:B161)</f>
        <v>1545514</v>
      </c>
      <c r="C162" s="70">
        <f>SUM(C159:C161)</f>
        <v>1271712</v>
      </c>
      <c r="D162" s="73">
        <f>IFERROR(((B162/C162)-1)*100,IF(B162+C162&lt;&gt;0,100,0))</f>
        <v>21.530189225233375</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233985</v>
      </c>
      <c r="C165" s="53">
        <v>199600</v>
      </c>
      <c r="D165" s="73">
        <f>IFERROR(((B165/C165)-1)*100,IF(B165+C165&lt;&gt;0,100,0))</f>
        <v>17.226953907815634</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233985</v>
      </c>
      <c r="C167" s="70">
        <f>SUM(C165:C166)</f>
        <v>199600</v>
      </c>
      <c r="D167" s="73">
        <f>IFERROR(((B167/C167)-1)*100,IF(B167+C167&lt;&gt;0,100,0))</f>
        <v>17.226953907815634</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22070</v>
      </c>
      <c r="C175" s="88">
        <v>19854</v>
      </c>
      <c r="D175" s="73">
        <f>IFERROR(((B175/C175)-1)*100,IF(B175+C175&lt;&gt;0,100,0))</f>
        <v>11.161478795204992</v>
      </c>
      <c r="E175" s="88">
        <v>397442</v>
      </c>
      <c r="F175" s="88">
        <v>352304</v>
      </c>
      <c r="G175" s="73">
        <f>IFERROR(((E175/F175)-1)*100,IF(E175+F175&lt;&gt;0,100,0))</f>
        <v>12.812230346518906</v>
      </c>
    </row>
    <row r="176" spans="1:7" x14ac:dyDescent="0.2">
      <c r="A176" s="66" t="s">
        <v>32</v>
      </c>
      <c r="B176" s="87">
        <v>100648</v>
      </c>
      <c r="C176" s="88">
        <v>87398</v>
      </c>
      <c r="D176" s="73">
        <f t="shared" ref="D176:D178" si="5">IFERROR(((B176/C176)-1)*100,IF(B176+C176&lt;&gt;0,100,0))</f>
        <v>15.160529989244598</v>
      </c>
      <c r="E176" s="88">
        <v>1686234</v>
      </c>
      <c r="F176" s="88">
        <v>1468208</v>
      </c>
      <c r="G176" s="73">
        <f>IFERROR(((E176/F176)-1)*100,IF(E176+F176&lt;&gt;0,100,0))</f>
        <v>14.849803297625396</v>
      </c>
    </row>
    <row r="177" spans="1:7" x14ac:dyDescent="0.2">
      <c r="A177" s="66" t="s">
        <v>91</v>
      </c>
      <c r="B177" s="87">
        <v>39238839.807392001</v>
      </c>
      <c r="C177" s="88">
        <v>37187521.55624</v>
      </c>
      <c r="D177" s="73">
        <f t="shared" si="5"/>
        <v>5.5161467215547599</v>
      </c>
      <c r="E177" s="88">
        <v>598816534.04525399</v>
      </c>
      <c r="F177" s="88">
        <v>657887021.94688201</v>
      </c>
      <c r="G177" s="73">
        <f>IFERROR(((E177/F177)-1)*100,IF(E177+F177&lt;&gt;0,100,0))</f>
        <v>-8.9788194524374365</v>
      </c>
    </row>
    <row r="178" spans="1:7" x14ac:dyDescent="0.2">
      <c r="A178" s="66" t="s">
        <v>92</v>
      </c>
      <c r="B178" s="87">
        <v>202020</v>
      </c>
      <c r="C178" s="88">
        <v>162388</v>
      </c>
      <c r="D178" s="73">
        <f t="shared" si="5"/>
        <v>24.405744266817742</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820</v>
      </c>
      <c r="C181" s="88">
        <v>834</v>
      </c>
      <c r="D181" s="73">
        <f t="shared" ref="D181:D184" si="6">IFERROR(((B181/C181)-1)*100,IF(B181+C181&lt;&gt;0,100,0))</f>
        <v>-1.6786570743405282</v>
      </c>
      <c r="E181" s="88">
        <v>8920</v>
      </c>
      <c r="F181" s="88">
        <v>14718</v>
      </c>
      <c r="G181" s="73">
        <f t="shared" ref="G181" si="7">IFERROR(((E181/F181)-1)*100,IF(E181+F181&lt;&gt;0,100,0))</f>
        <v>-39.393939393939391</v>
      </c>
    </row>
    <row r="182" spans="1:7" x14ac:dyDescent="0.2">
      <c r="A182" s="66" t="s">
        <v>32</v>
      </c>
      <c r="B182" s="87">
        <v>8034</v>
      </c>
      <c r="C182" s="88">
        <v>8326</v>
      </c>
      <c r="D182" s="73">
        <f t="shared" si="6"/>
        <v>-3.5070862358875798</v>
      </c>
      <c r="E182" s="88">
        <v>104256</v>
      </c>
      <c r="F182" s="88">
        <v>155942</v>
      </c>
      <c r="G182" s="73">
        <f t="shared" ref="G182" si="8">IFERROR(((E182/F182)-1)*100,IF(E182+F182&lt;&gt;0,100,0))</f>
        <v>-33.144374190404122</v>
      </c>
    </row>
    <row r="183" spans="1:7" x14ac:dyDescent="0.2">
      <c r="A183" s="66" t="s">
        <v>91</v>
      </c>
      <c r="B183" s="87">
        <v>108788.27346</v>
      </c>
      <c r="C183" s="88">
        <v>93624.180859999993</v>
      </c>
      <c r="D183" s="73">
        <f t="shared" si="6"/>
        <v>16.196769318254955</v>
      </c>
      <c r="E183" s="88">
        <v>1420472.8037</v>
      </c>
      <c r="F183" s="88">
        <v>4023397.1314599998</v>
      </c>
      <c r="G183" s="73">
        <f t="shared" ref="G183" si="9">IFERROR(((E183/F183)-1)*100,IF(E183+F183&lt;&gt;0,100,0))</f>
        <v>-64.694690648533054</v>
      </c>
    </row>
    <row r="184" spans="1:7" x14ac:dyDescent="0.2">
      <c r="A184" s="66" t="s">
        <v>92</v>
      </c>
      <c r="B184" s="87">
        <v>69648</v>
      </c>
      <c r="C184" s="88">
        <v>79628</v>
      </c>
      <c r="D184" s="73">
        <f t="shared" si="6"/>
        <v>-12.533279750841409</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2026-03-30T10:35:31Z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