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A6724BE9-CD78-4402-88D4-FEAEB5F043AA}" xr6:coauthVersionLast="47" xr6:coauthVersionMax="47" xr10:uidLastSave="{00000000-0000-0000-0000-000000000000}"/>
  <bookViews>
    <workbookView xWindow="2940" yWindow="294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<sst xmlns="http://schemas.openxmlformats.org/spreadsheetml/2006/main" count="265" uniqueCount="100">
  <si>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</si>
  <si>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</si>
  <si>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</si>
  <si>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</si>
  <si>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</si>
  <si>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</si>
  <si>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</si>
  <si>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</si>
  <si>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</si>
  <si>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</si>
  <si>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</si>
  <si>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</si>
  <si>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</si>
  <si>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</si>
  <si>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</si>
  <si>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</si>
  <si>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</si>
  <si>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</si>
  <si>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</si>
  <si>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</si>
  <si>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</si>
  <si>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</si>
  <si>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</si>
  <si>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</si>
  <si>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</si>
  <si>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</si>
  <si>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</si>
  <si>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</si>
  <si>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</si>
  <si>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</si>
  <si>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</si>
  <si>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</si>
  <si>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</si>
  <si>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</si>
  <si>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</si>
  <si>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</si>
  <si>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</si>
  <si>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</si>
  <si>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</si>
  <si>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</si>
  <si>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</si>
  <si>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</si>
  <si>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</si>
  <si>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</si>
  <si>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</si>
  <si>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</si>
  <si>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</si>
  <si>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</si>
  <si>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</si>
  <si>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</si>
  <si>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</si>
  <si>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</si>
  <si>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</si>
  <si>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</si>
  <si>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</si>
  <si>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</si>
  <si>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</si>
  <si>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</si>
  <si>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</si>
  <si>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</si>
  <si>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</si>
  <si>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</si>
  <si>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</si>
  <si>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</si>
  <si>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</si>
  <si>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</si>
  <si>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</si>
  <si>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</si>
  <si>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</si>
  <si>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</si>
  <si>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</si>
  <si>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</si>
  <si>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</si>
  <si>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</si>
  <si>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</si>
  <si>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</si>
  <si>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</si>
  <si>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</si>
  <si>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</si>
  <si>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</si>
  <si>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</si>
  <si>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</si>
  <si>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</si>
  <si>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</si>
  <si>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</si>
  <si>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</si>
  <si>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</si>
  <si>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</si>
  <si>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</si>
  <si>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</si>
  <si>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</si>
  <si>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</si>
  <si>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</si>
  <si>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</si>
  <si>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</si>
  <si>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</si>
  <si>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</si>
  <si>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 April 2026</t>
  </si>
  <si>
    <t>02.04.2026</t>
  </si>
  <si>
    <t>04.04.2025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</si>
</sst>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1824202</v>
      </c>
      <c r="C11" s="54">
        <v>2714172</v>
      </c>
      <c r="D11" s="73">
        <f>IFERROR(((B11/C11)-1)*100,IF(B11+C11&lt;&gt;0,100,0))</f>
        <v>-32.789742138670654</v>
      </c>
      <c r="E11" s="54">
        <v>28693194</v>
      </c>
      <c r="F11" s="54">
        <v>23612835</v>
      </c>
      <c r="G11" s="73">
        <f>IFERROR(((E11/F11)-1)*100,IF(E11+F11&lt;&gt;0,100,0))</f>
        <v>21.515243722323053</v>
      </c>
    </row>
    <row r="12" spans="1:7" s="15" customFormat="1" ht="12" x14ac:dyDescent="0.2">
      <c r="A12" s="51" t="s">
        <v>9</v>
      </c>
      <c r="B12" s="54">
        <v>1429943.956</v>
      </c>
      <c r="C12" s="54">
        <v>2263810.4980000001</v>
      </c>
      <c r="D12" s="73">
        <f>IFERROR(((B12/C12)-1)*100,IF(B12+C12&lt;&gt;0,100,0))</f>
        <v>-36.8346441867238</v>
      </c>
      <c r="E12" s="54">
        <v>24559423.362</v>
      </c>
      <c r="F12" s="54">
        <v>21448295.864999998</v>
      </c>
      <c r="G12" s="73">
        <f>IFERROR(((E12/F12)-1)*100,IF(E12+F12&lt;&gt;0,100,0))</f>
        <v>14.505243291038505</v>
      </c>
    </row>
    <row r="13" spans="1:7" s="15" customFormat="1" ht="12" x14ac:dyDescent="0.2">
      <c r="A13" s="51" t="s">
        <v>10</v>
      </c>
      <c r="B13" s="54">
        <v>143548106.58520299</v>
      </c>
      <c r="C13" s="54">
        <v>183438961.910824</v>
      </c>
      <c r="D13" s="73">
        <f>IFERROR(((B13/C13)-1)*100,IF(B13+C13&lt;&gt;0,100,0))</f>
        <v>-21.746119205042891</v>
      </c>
      <c r="E13" s="54">
        <v>2305406188.823</v>
      </c>
      <c r="F13" s="54">
        <v>1702820042.0335801</v>
      </c>
      <c r="G13" s="73">
        <f>IFERROR(((E13/F13)-1)*100,IF(E13+F13&lt;&gt;0,100,0))</f>
        <v>35.387541367541452</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446</v>
      </c>
      <c r="C16" s="54">
        <v>472</v>
      </c>
      <c r="D16" s="73">
        <f>IFERROR(((B16/C16)-1)*100,IF(B16+C16&lt;&gt;0,100,0))</f>
        <v>-5.5084745762711833</v>
      </c>
      <c r="E16" s="54">
        <v>7543</v>
      </c>
      <c r="F16" s="54">
        <v>6130</v>
      </c>
      <c r="G16" s="73">
        <f>IFERROR(((E16/F16)-1)*100,IF(E16+F16&lt;&gt;0,100,0))</f>
        <v>23.0505709624796</v>
      </c>
    </row>
    <row r="17" spans="1:7" s="15" customFormat="1" ht="12" x14ac:dyDescent="0.2">
      <c r="A17" s="51" t="s">
        <v>9</v>
      </c>
      <c r="B17" s="54">
        <v>158104.81099999999</v>
      </c>
      <c r="C17" s="54">
        <v>230322.929</v>
      </c>
      <c r="D17" s="73">
        <f>IFERROR(((B17/C17)-1)*100,IF(B17+C17&lt;&gt;0,100,0))</f>
        <v>-31.355157870539241</v>
      </c>
      <c r="E17" s="54">
        <v>3203602.29</v>
      </c>
      <c r="F17" s="54">
        <v>2531847.835</v>
      </c>
      <c r="G17" s="73">
        <f>IFERROR(((E17/F17)-1)*100,IF(E17+F17&lt;&gt;0,100,0))</f>
        <v>26.532181188527069</v>
      </c>
    </row>
    <row r="18" spans="1:7" s="15" customFormat="1" ht="12" x14ac:dyDescent="0.2">
      <c r="A18" s="51" t="s">
        <v>10</v>
      </c>
      <c r="B18" s="54">
        <v>15661600.942708399</v>
      </c>
      <c r="C18" s="54">
        <v>15594198.069774801</v>
      </c>
      <c r="D18" s="73">
        <f>IFERROR(((B18/C18)-1)*100,IF(B18+C18&lt;&gt;0,100,0))</f>
        <v>0.43223045283899975</v>
      </c>
      <c r="E18" s="54">
        <v>263400268.16440201</v>
      </c>
      <c r="F18" s="54">
        <v>192965293.638944</v>
      </c>
      <c r="G18" s="73">
        <f>IFERROR(((E18/F18)-1)*100,IF(E18+F18&lt;&gt;0,100,0))</f>
        <v>36.50136933807817</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26082666.863699999</v>
      </c>
      <c r="C24" s="53">
        <v>17678563.017730001</v>
      </c>
      <c r="D24" s="52">
        <f>B24-C24</f>
        <v>8404103.8459699973</v>
      </c>
      <c r="E24" s="54">
        <v>406205877.06742001</v>
      </c>
      <c r="F24" s="54">
        <v>205734542.3398</v>
      </c>
      <c r="G24" s="52">
        <f>E24-F24</f>
        <v>200471334.72762001</v>
      </c>
    </row>
    <row r="25" spans="1:7" s="15" customFormat="1" ht="12" x14ac:dyDescent="0.2">
      <c r="A25" s="55" t="s">
        <v>15</v>
      </c>
      <c r="B25" s="53">
        <v>29088377.744959999</v>
      </c>
      <c r="C25" s="53">
        <v>30920929.959890001</v>
      </c>
      <c r="D25" s="52">
        <f>B25-C25</f>
        <v>-1832552.2149300016</v>
      </c>
      <c r="E25" s="54">
        <v>403958216.65932</v>
      </c>
      <c r="F25" s="54">
        <v>297108126.92017001</v>
      </c>
      <c r="G25" s="52">
        <f>E25-F25</f>
        <v>106850089.73914999</v>
      </c>
    </row>
    <row r="26" spans="1:7" s="25" customFormat="1" ht="12" x14ac:dyDescent="0.2">
      <c r="A26" s="56" t="s">
        <v>16</v>
      </c>
      <c r="B26" s="57">
        <f>B24-B25</f>
        <v>-3005710.8812600002</v>
      </c>
      <c r="C26" s="57">
        <f>C24-C25</f>
        <v>-13242366.942159999</v>
      </c>
      <c r="D26" s="57"/>
      <c r="E26" s="57">
        <f>E24-E25</f>
        <v>2247660.408100009</v>
      </c>
      <c r="F26" s="57">
        <f>F24-F25</f>
        <v>-91373584.580370009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116122.75383359</v>
      </c>
      <c r="C33" s="104">
        <v>81553.661729250001</v>
      </c>
      <c r="D33" s="73">
        <f t="shared" ref="D33:D42" si="0">IFERROR(((B33/C33)-1)*100,IF(B33+C33&lt;&gt;0,100,0))</f>
        <v>42.388154463383799</v>
      </c>
      <c r="E33" s="51"/>
      <c r="F33" s="104">
        <v>117649.68</v>
      </c>
      <c r="G33" s="104">
        <v>111194.33</v>
      </c>
    </row>
    <row r="34" spans="1:7" s="15" customFormat="1" ht="12" x14ac:dyDescent="0.2">
      <c r="A34" s="51" t="s">
        <v>23</v>
      </c>
      <c r="B34" s="104">
        <v>111861.95215238001</v>
      </c>
      <c r="C34" s="104">
        <v>79870.946180760002</v>
      </c>
      <c r="D34" s="73">
        <f t="shared" si="0"/>
        <v>40.053370469932247</v>
      </c>
      <c r="E34" s="51"/>
      <c r="F34" s="104">
        <v>113075.41</v>
      </c>
      <c r="G34" s="104">
        <v>108821.38</v>
      </c>
    </row>
    <row r="35" spans="1:7" s="15" customFormat="1" ht="12" x14ac:dyDescent="0.2">
      <c r="A35" s="51" t="s">
        <v>24</v>
      </c>
      <c r="B35" s="104">
        <v>105464.82091531</v>
      </c>
      <c r="C35" s="104">
        <v>80741.772466750001</v>
      </c>
      <c r="D35" s="73">
        <f t="shared" si="0"/>
        <v>30.6198980939403</v>
      </c>
      <c r="E35" s="51"/>
      <c r="F35" s="104">
        <v>105993.04</v>
      </c>
      <c r="G35" s="104">
        <v>103663.47</v>
      </c>
    </row>
    <row r="36" spans="1:7" s="15" customFormat="1" ht="12" x14ac:dyDescent="0.2">
      <c r="A36" s="51" t="s">
        <v>25</v>
      </c>
      <c r="B36" s="104">
        <v>108331.46849409</v>
      </c>
      <c r="C36" s="104">
        <v>74876.278815690006</v>
      </c>
      <c r="D36" s="73">
        <f t="shared" si="0"/>
        <v>44.680625436462805</v>
      </c>
      <c r="E36" s="51"/>
      <c r="F36" s="104">
        <v>110045</v>
      </c>
      <c r="G36" s="104">
        <v>103365.16</v>
      </c>
    </row>
    <row r="37" spans="1:7" s="15" customFormat="1" ht="12" x14ac:dyDescent="0.2">
      <c r="A37" s="51" t="s">
        <v>79</v>
      </c>
      <c r="B37" s="104">
        <v>135070.83691971999</v>
      </c>
      <c r="C37" s="104">
        <v>61625.012858169997</v>
      </c>
      <c r="D37" s="73">
        <f t="shared" si="0"/>
        <v>119.18183973541004</v>
      </c>
      <c r="E37" s="51"/>
      <c r="F37" s="104">
        <v>136867.46</v>
      </c>
      <c r="G37" s="104">
        <v>122450.18</v>
      </c>
    </row>
    <row r="38" spans="1:7" s="15" customFormat="1" ht="12" x14ac:dyDescent="0.2">
      <c r="A38" s="51" t="s">
        <v>26</v>
      </c>
      <c r="B38" s="104">
        <v>126407.55208017</v>
      </c>
      <c r="C38" s="104">
        <v>117135.84423291001</v>
      </c>
      <c r="D38" s="73">
        <f t="shared" si="0"/>
        <v>7.9153464150771402</v>
      </c>
      <c r="E38" s="51"/>
      <c r="F38" s="104">
        <v>128569.4</v>
      </c>
      <c r="G38" s="104">
        <v>123844.36</v>
      </c>
    </row>
    <row r="39" spans="1:7" s="15" customFormat="1" ht="12" x14ac:dyDescent="0.2">
      <c r="A39" s="51" t="s">
        <v>27</v>
      </c>
      <c r="B39" s="104">
        <v>24967.259453039998</v>
      </c>
      <c r="C39" s="104">
        <v>18040.018823850001</v>
      </c>
      <c r="D39" s="73">
        <f t="shared" si="0"/>
        <v>38.399298231506073</v>
      </c>
      <c r="E39" s="51"/>
      <c r="F39" s="104">
        <v>25486.87</v>
      </c>
      <c r="G39" s="104">
        <v>24178.13</v>
      </c>
    </row>
    <row r="40" spans="1:7" s="15" customFormat="1" ht="12" x14ac:dyDescent="0.2">
      <c r="A40" s="51" t="s">
        <v>28</v>
      </c>
      <c r="B40" s="104">
        <v>137810.75632607</v>
      </c>
      <c r="C40" s="104">
        <v>113745.49083251999</v>
      </c>
      <c r="D40" s="73">
        <f t="shared" si="0"/>
        <v>21.157116046898029</v>
      </c>
      <c r="E40" s="51"/>
      <c r="F40" s="104">
        <v>140474.46</v>
      </c>
      <c r="G40" s="104">
        <v>134443.76999999999</v>
      </c>
    </row>
    <row r="41" spans="1:7" s="15" customFormat="1" ht="12" x14ac:dyDescent="0.2">
      <c r="A41" s="51" t="s">
        <v>29</v>
      </c>
      <c r="B41" s="59"/>
      <c r="C41" s="59"/>
      <c r="D41" s="73">
        <f t="shared" si="0"/>
        <v>0</v>
      </c>
      <c r="E41" s="51"/>
      <c r="F41" s="59"/>
      <c r="G41" s="59"/>
    </row>
    <row r="42" spans="1:7" s="15" customFormat="1" ht="12" x14ac:dyDescent="0.2">
      <c r="A42" s="51" t="s">
        <v>78</v>
      </c>
      <c r="B42" s="104">
        <v>621.22040585000002</v>
      </c>
      <c r="C42" s="104">
        <v>534.53271348999999</v>
      </c>
      <c r="D42" s="73">
        <f t="shared" si="0"/>
        <v>16.217471853875942</v>
      </c>
      <c r="E42" s="51"/>
      <c r="F42" s="104">
        <v>625.48</v>
      </c>
      <c r="G42" s="104">
        <v>618.26</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24207.7880576227</v>
      </c>
      <c r="D48" s="59"/>
      <c r="E48" s="105">
        <v>18906.340546597901</v>
      </c>
      <c r="F48" s="59"/>
      <c r="G48" s="73">
        <f>IFERROR(((C48/E48)-1)*100,IF(C48+E48&lt;&gt;0,100,0))</f>
        <v>28.040579814790046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2907</v>
      </c>
      <c r="D54" s="62"/>
      <c r="E54" s="106">
        <v>666061</v>
      </c>
      <c r="F54" s="106">
        <v>106752723.86</v>
      </c>
      <c r="G54" s="106">
        <v>14248656.015000001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6259</v>
      </c>
      <c r="C68" s="53">
        <v>9383</v>
      </c>
      <c r="D68" s="73">
        <f>IFERROR(((B68/C68)-1)*100,IF(B68+C68&lt;&gt;0,100,0))</f>
        <v>-33.294255568581477</v>
      </c>
      <c r="E68" s="53">
        <v>90832</v>
      </c>
      <c r="F68" s="53">
        <v>81146</v>
      </c>
      <c r="G68" s="73">
        <f>IFERROR(((E68/F68)-1)*100,IF(E68+F68&lt;&gt;0,100,0))</f>
        <v>11.936509501392557</v>
      </c>
    </row>
    <row r="69" spans="1:7" s="15" customFormat="1" ht="12" x14ac:dyDescent="0.2">
      <c r="A69" s="66" t="s">
        <v>54</v>
      </c>
      <c r="B69" s="54">
        <v>284241034.12699997</v>
      </c>
      <c r="C69" s="53">
        <v>417695538.99599999</v>
      </c>
      <c r="D69" s="73">
        <f>IFERROR(((B69/C69)-1)*100,IF(B69+C69&lt;&gt;0,100,0))</f>
        <v>-31.950186777139134</v>
      </c>
      <c r="E69" s="53">
        <v>4049114602.0190001</v>
      </c>
      <c r="F69" s="53">
        <v>3546166736.8060002</v>
      </c>
      <c r="G69" s="73">
        <f>IFERROR(((E69/F69)-1)*100,IF(E69+F69&lt;&gt;0,100,0))</f>
        <v>14.182860044138824</v>
      </c>
    </row>
    <row r="70" spans="1:7" s="15" customFormat="1" ht="12" x14ac:dyDescent="0.2">
      <c r="A70" s="66" t="s">
        <v>55</v>
      </c>
      <c r="B70" s="54">
        <v>282835678.21643001</v>
      </c>
      <c r="C70" s="53">
        <v>376239485.41872001</v>
      </c>
      <c r="D70" s="73">
        <f>IFERROR(((B70/C70)-1)*100,IF(B70+C70&lt;&gt;0,100,0))</f>
        <v>-24.825625917051241</v>
      </c>
      <c r="E70" s="53">
        <v>4207169693.6458101</v>
      </c>
      <c r="F70" s="53">
        <v>3277709798.8425999</v>
      </c>
      <c r="G70" s="73">
        <f>IFERROR(((E70/F70)-1)*100,IF(E70+F70&lt;&gt;0,100,0))</f>
        <v>28.356991675450161</v>
      </c>
    </row>
    <row r="71" spans="1:7" s="15" customFormat="1" ht="12" x14ac:dyDescent="0.2">
      <c r="A71" s="66" t="s">
        <v>93</v>
      </c>
      <c r="B71" s="73">
        <f>IFERROR(B69/B68/1000,)</f>
        <v>45.413170494807474</v>
      </c>
      <c r="C71" s="73">
        <f>IFERROR(C69/C68/1000,)</f>
        <v>44.516203665778534</v>
      </c>
      <c r="D71" s="73">
        <f>IFERROR(((B71/C71)-1)*100,IF(B71+C71&lt;&gt;0,100,0))</f>
        <v>2.0149221073819445</v>
      </c>
      <c r="E71" s="73">
        <f>IFERROR(E69/E68/1000,)</f>
        <v>44.578062819479918</v>
      </c>
      <c r="F71" s="73">
        <f>IFERROR(F69/F68/1000,)</f>
        <v>43.701066433416315</v>
      </c>
      <c r="G71" s="73">
        <f>IFERROR(((E71/F71)-1)*100,IF(E71+F71&lt;&gt;0,100,0))</f>
        <v>2.006807745526773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3415</v>
      </c>
      <c r="C74" s="53">
        <v>2845</v>
      </c>
      <c r="D74" s="73">
        <f>IFERROR(((B74/C74)-1)*100,IF(B74+C74&lt;&gt;0,100,0))</f>
        <v>20.035149384885777</v>
      </c>
      <c r="E74" s="53">
        <v>41368</v>
      </c>
      <c r="F74" s="53">
        <v>33131</v>
      </c>
      <c r="G74" s="73">
        <f>IFERROR(((E74/F74)-1)*100,IF(E74+F74&lt;&gt;0,100,0))</f>
        <v>24.861911804654248</v>
      </c>
    </row>
    <row r="75" spans="1:7" s="15" customFormat="1" ht="12" x14ac:dyDescent="0.2">
      <c r="A75" s="66" t="s">
        <v>54</v>
      </c>
      <c r="B75" s="54">
        <v>856717255.23800004</v>
      </c>
      <c r="C75" s="53">
        <v>710278428.53100002</v>
      </c>
      <c r="D75" s="73">
        <f>IFERROR(((B75/C75)-1)*100,IF(B75+C75&lt;&gt;0,100,0))</f>
        <v>20.617101804691607</v>
      </c>
      <c r="E75" s="53">
        <v>10374390478.233</v>
      </c>
      <c r="F75" s="53">
        <v>9512221159.6660004</v>
      </c>
      <c r="G75" s="73">
        <f>IFERROR(((E75/F75)-1)*100,IF(E75+F75&lt;&gt;0,100,0))</f>
        <v>9.0638064874142721</v>
      </c>
    </row>
    <row r="76" spans="1:7" s="15" customFormat="1" ht="12" x14ac:dyDescent="0.2">
      <c r="A76" s="66" t="s">
        <v>55</v>
      </c>
      <c r="B76" s="54">
        <v>858058142.48392999</v>
      </c>
      <c r="C76" s="53">
        <v>643271102.31031001</v>
      </c>
      <c r="D76" s="73">
        <f>IFERROR(((B76/C76)-1)*100,IF(B76+C76&lt;&gt;0,100,0))</f>
        <v>33.389816424554382</v>
      </c>
      <c r="E76" s="53">
        <v>10942218942.010201</v>
      </c>
      <c r="F76" s="53">
        <v>8920241453.4769001</v>
      </c>
      <c r="G76" s="73">
        <f>IFERROR(((E76/F76)-1)*100,IF(E76+F76&lt;&gt;0,100,0))</f>
        <v>22.667295488343321</v>
      </c>
    </row>
    <row r="77" spans="1:7" s="15" customFormat="1" ht="12" x14ac:dyDescent="0.2">
      <c r="A77" s="66" t="s">
        <v>93</v>
      </c>
      <c r="B77" s="73">
        <f>IFERROR(B75/B74/1000,)</f>
        <v>250.86888879590046</v>
      </c>
      <c r="C77" s="73">
        <f>IFERROR(C75/C74/1000,)</f>
        <v>249.65849860492094</v>
      </c>
      <c r="D77" s="73">
        <f>IFERROR(((B77/C77)-1)*100,IF(B77+C77&lt;&gt;0,100,0))</f>
        <v>0.48481834095099874</v>
      </c>
      <c r="E77" s="73">
        <f>IFERROR(E75/E74/1000,)</f>
        <v>250.78298390623189</v>
      </c>
      <c r="F77" s="73">
        <f>IFERROR(F75/F74/1000,)</f>
        <v>287.10938877987383</v>
      </c>
      <c r="G77" s="73">
        <f>IFERROR(((E77/F77)-1)*100,IF(E77+F77&lt;&gt;0,100,0))</f>
        <v>-12.652461498391931</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212</v>
      </c>
      <c r="C80" s="53">
        <v>107</v>
      </c>
      <c r="D80" s="73">
        <f>IFERROR(((B80/C80)-1)*100,IF(B80+C80&lt;&gt;0,100,0))</f>
        <v>98.130841121495322</v>
      </c>
      <c r="E80" s="53">
        <v>4105</v>
      </c>
      <c r="F80" s="53">
        <v>3918</v>
      </c>
      <c r="G80" s="73">
        <f>IFERROR(((E80/F80)-1)*100,IF(E80+F80&lt;&gt;0,100,0))</f>
        <v>4.7728432873915372</v>
      </c>
    </row>
    <row r="81" spans="1:7" s="15" customFormat="1" ht="12" x14ac:dyDescent="0.2">
      <c r="A81" s="66" t="s">
        <v>54</v>
      </c>
      <c r="B81" s="54">
        <v>17452153.999000002</v>
      </c>
      <c r="C81" s="53">
        <v>14936695.357000001</v>
      </c>
      <c r="D81" s="73">
        <f>IFERROR(((B81/C81)-1)*100,IF(B81+C81&lt;&gt;0,100,0))</f>
        <v>16.840797658908848</v>
      </c>
      <c r="E81" s="53">
        <v>338248102.37199998</v>
      </c>
      <c r="F81" s="53">
        <v>285931873.06999999</v>
      </c>
      <c r="G81" s="73">
        <f>IFERROR(((E81/F81)-1)*100,IF(E81+F81&lt;&gt;0,100,0))</f>
        <v>18.296746263468243</v>
      </c>
    </row>
    <row r="82" spans="1:7" s="15" customFormat="1" ht="12" x14ac:dyDescent="0.2">
      <c r="A82" s="66" t="s">
        <v>55</v>
      </c>
      <c r="B82" s="54">
        <v>3093445.1404992701</v>
      </c>
      <c r="C82" s="53">
        <v>-12544898.741809901</v>
      </c>
      <c r="D82" s="73">
        <f>IFERROR(((B82/C82)-1)*100,IF(B82+C82&lt;&gt;0,100,0))</f>
        <v>-124.6589885192885</v>
      </c>
      <c r="E82" s="53">
        <v>77448940.587105498</v>
      </c>
      <c r="F82" s="53">
        <v>52986180.7356328</v>
      </c>
      <c r="G82" s="73">
        <f>IFERROR(((E82/F82)-1)*100,IF(E82+F82&lt;&gt;0,100,0))</f>
        <v>46.168188595298545</v>
      </c>
    </row>
    <row r="83" spans="1:7" x14ac:dyDescent="0.2">
      <c r="A83" s="66" t="s">
        <v>93</v>
      </c>
      <c r="B83" s="73">
        <f>IFERROR(B81/B80/1000,)</f>
        <v>82.321481127358496</v>
      </c>
      <c r="C83" s="73">
        <f>IFERROR(C81/C80/1000,)</f>
        <v>139.59528371028037</v>
      </c>
      <c r="D83" s="73">
        <f>IFERROR(((B83/C83)-1)*100,IF(B83+C83&lt;&gt;0,100,0))</f>
        <v>-41.028465332531859</v>
      </c>
      <c r="E83" s="73">
        <f>IFERROR(E81/E80/1000,)</f>
        <v>82.399050516930572</v>
      </c>
      <c r="F83" s="73">
        <f>IFERROR(F81/F80/1000,)</f>
        <v>72.979038557937713</v>
      </c>
      <c r="G83" s="73">
        <f>IFERROR(((E83/F83)-1)*100,IF(E83+F83&lt;&gt;0,100,0))</f>
        <v>12.907832365473482</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9886</v>
      </c>
      <c r="C86" s="51">
        <f>C68+C74+C80</f>
        <v>12335</v>
      </c>
      <c r="D86" s="73">
        <f>IFERROR(((B86/C86)-1)*100,IF(B86+C86&lt;&gt;0,100,0))</f>
        <v>-19.854073773814353</v>
      </c>
      <c r="E86" s="51">
        <f>E68+E74+E80</f>
        <v>136305</v>
      </c>
      <c r="F86" s="51">
        <f>F68+F74+F80</f>
        <v>118195</v>
      </c>
      <c r="G86" s="73">
        <f>IFERROR(((E86/F86)-1)*100,IF(E86+F86&lt;&gt;0,100,0))</f>
        <v>15.322137146241378</v>
      </c>
    </row>
    <row r="87" spans="1:7" s="15" customFormat="1" ht="12" x14ac:dyDescent="0.2">
      <c r="A87" s="66" t="s">
        <v>54</v>
      </c>
      <c r="B87" s="51">
        <f t="shared" ref="B87:C87" si="1">B69+B75+B81</f>
        <v>1158410443.3640001</v>
      </c>
      <c r="C87" s="51">
        <f t="shared" si="1"/>
        <v>1142910662.8840001</v>
      </c>
      <c r="D87" s="73">
        <f>IFERROR(((B87/C87)-1)*100,IF(B87+C87&lt;&gt;0,100,0))</f>
        <v>1.3561672826542859</v>
      </c>
      <c r="E87" s="51">
        <f t="shared" ref="E87:F87" si="2">E69+E75+E81</f>
        <v>14761753182.623999</v>
      </c>
      <c r="F87" s="51">
        <f t="shared" si="2"/>
        <v>13344319769.542</v>
      </c>
      <c r="G87" s="73">
        <f>IFERROR(((E87/F87)-1)*100,IF(E87+F87&lt;&gt;0,100,0))</f>
        <v>10.621998255147091</v>
      </c>
    </row>
    <row r="88" spans="1:7" s="15" customFormat="1" ht="12" x14ac:dyDescent="0.2">
      <c r="A88" s="66" t="s">
        <v>55</v>
      </c>
      <c r="B88" s="51">
        <f t="shared" ref="B88:C88" si="3">B70+B76+B82</f>
        <v>1143987265.8408594</v>
      </c>
      <c r="C88" s="51">
        <f t="shared" si="3"/>
        <v>1006965688.9872202</v>
      </c>
      <c r="D88" s="73">
        <f>IFERROR(((B88/C88)-1)*100,IF(B88+C88&lt;&gt;0,100,0))</f>
        <v>13.607372957409503</v>
      </c>
      <c r="E88" s="51">
        <f t="shared" ref="E88:F88" si="4">E70+E76+E82</f>
        <v>15226837576.243114</v>
      </c>
      <c r="F88" s="51">
        <f t="shared" si="4"/>
        <v>12250937433.055132</v>
      </c>
      <c r="G88" s="73">
        <f>IFERROR(((E88/F88)-1)*100,IF(E88+F88&lt;&gt;0,100,0))</f>
        <v>24.291203505443537</v>
      </c>
    </row>
    <row r="89" spans="1:7" x14ac:dyDescent="0.2">
      <c r="A89" s="66" t="s">
        <v>94</v>
      </c>
      <c r="B89" s="73">
        <f>IFERROR((B75/B87)*100,IF(B75+B87&lt;&gt;0,100,0))</f>
        <v>73.956278635585392</v>
      </c>
      <c r="C89" s="73">
        <f>IFERROR((C75/C87)*100,IF(C75+C87&lt;&gt;0,100,0))</f>
        <v>62.146452176646626</v>
      </c>
      <c r="D89" s="73">
        <f>IFERROR(((B89/C89)-1)*100,IF(B89+C89&lt;&gt;0,100,0))</f>
        <v>19.003219082193489</v>
      </c>
      <c r="E89" s="73">
        <f>IFERROR((E75/E87)*100,IF(E75+E87&lt;&gt;0,100,0))</f>
        <v>70.278850688579823</v>
      </c>
      <c r="F89" s="73">
        <f>IFERROR((F75/F87)*100,IF(F75+F87&lt;&gt;0,100,0))</f>
        <v>71.282922801185805</v>
      </c>
      <c r="G89" s="73">
        <f>IFERROR(((E89/F89)-1)*100,IF(E89+F89&lt;&gt;0,100,0))</f>
        <v>-1.4085731520948275</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102916997.99699999</v>
      </c>
      <c r="C97" s="107">
        <v>102051688.06</v>
      </c>
      <c r="D97" s="52">
        <f>B97-C97</f>
        <v>865309.93699999154</v>
      </c>
      <c r="E97" s="107">
        <v>1759900204.2019999</v>
      </c>
      <c r="F97" s="107">
        <v>1339911948.421</v>
      </c>
      <c r="G97" s="68">
        <f>E97-F97</f>
        <v>419988255.7809999</v>
      </c>
    </row>
    <row r="98" spans="1:7" s="15" customFormat="1" ht="13.5" x14ac:dyDescent="0.2">
      <c r="A98" s="66" t="s">
        <v>88</v>
      </c>
      <c r="B98" s="53">
        <v>104206600.316</v>
      </c>
      <c r="C98" s="107">
        <v>93037734.355000004</v>
      </c>
      <c r="D98" s="52">
        <f>B98-C98</f>
        <v>11168865.960999995</v>
      </c>
      <c r="E98" s="107">
        <v>1764306976.6500001</v>
      </c>
      <c r="F98" s="107">
        <v>1300849784.053</v>
      </c>
      <c r="G98" s="68">
        <f>E98-F98</f>
        <v>463457192.59700012</v>
      </c>
    </row>
    <row r="99" spans="1:7" s="15" customFormat="1" ht="12" x14ac:dyDescent="0.2">
      <c r="A99" s="69" t="s">
        <v>16</v>
      </c>
      <c r="B99" s="52">
        <f>B97-B98</f>
        <v>-1289602.3190000057</v>
      </c>
      <c r="C99" s="52">
        <f>C97-C98</f>
        <v>9013953.7049999982</v>
      </c>
      <c r="D99" s="70"/>
      <c r="E99" s="52">
        <f>E97-E98</f>
        <v>-4406772.4480001926</v>
      </c>
      <c r="F99" s="70">
        <f>F97-F98</f>
        <v>39062164.368000031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1335.51137830161</v>
      </c>
      <c r="C111" s="108">
        <v>1082.6731585718901</v>
      </c>
      <c r="D111" s="73">
        <f>IFERROR(((B111/C111)-1)*100,IF(B111+C111&lt;&gt;0,100,0))</f>
        <v>23.353143811492338</v>
      </c>
      <c r="E111" s="72"/>
      <c r="F111" s="109">
        <v>1342.37872472663</v>
      </c>
      <c r="G111" s="109">
        <v>1318.1986491662601</v>
      </c>
    </row>
    <row r="112" spans="1:7" s="15" customFormat="1" ht="12" x14ac:dyDescent="0.2">
      <c r="A112" s="66" t="s">
        <v>50</v>
      </c>
      <c r="B112" s="109">
        <v>1308.81502883602</v>
      </c>
      <c r="C112" s="108">
        <v>1067.37811434627</v>
      </c>
      <c r="D112" s="73">
        <f>IFERROR(((B112/C112)-1)*100,IF(B112+C112&lt;&gt;0,100,0))</f>
        <v>22.619623846945871</v>
      </c>
      <c r="E112" s="72"/>
      <c r="F112" s="109">
        <v>1315.7084579704101</v>
      </c>
      <c r="G112" s="109">
        <v>1291.4751266983201</v>
      </c>
    </row>
    <row r="113" spans="1:7" s="15" customFormat="1" ht="12" x14ac:dyDescent="0.2">
      <c r="A113" s="66" t="s">
        <v>51</v>
      </c>
      <c r="B113" s="109">
        <v>1506.9252462186701</v>
      </c>
      <c r="C113" s="108">
        <v>1158.6101779696701</v>
      </c>
      <c r="D113" s="73">
        <f>IFERROR(((B113/C113)-1)*100,IF(B113+C113&lt;&gt;0,100,0))</f>
        <v>30.063180427033863</v>
      </c>
      <c r="E113" s="72"/>
      <c r="F113" s="109">
        <v>1513.31795280712</v>
      </c>
      <c r="G113" s="109">
        <v>1490.4888171052701</v>
      </c>
    </row>
    <row r="114" spans="1:7" s="25" customFormat="1" ht="12" x14ac:dyDescent="0.2">
      <c r="A114" s="69" t="s">
        <v>52</v>
      </c>
      <c r="B114" s="73"/>
      <c r="C114" s="72"/>
      <c r="D114" s="74"/>
      <c r="E114" s="72"/>
      <c r="F114" s="58"/>
      <c r="G114" s="58"/>
    </row>
    <row r="115" spans="1:7" s="15" customFormat="1" ht="12" x14ac:dyDescent="0.2">
      <c r="A115" s="66" t="s">
        <v>56</v>
      </c>
      <c r="B115" s="109">
        <v>863.31468819941097</v>
      </c>
      <c r="C115" s="108">
        <v>793.98917501536198</v>
      </c>
      <c r="D115" s="73">
        <f>IFERROR(((B115/C115)-1)*100,IF(B115+C115&lt;&gt;0,100,0))</f>
        <v>8.7312919830056401</v>
      </c>
      <c r="E115" s="72"/>
      <c r="F115" s="109">
        <v>863.80791129775105</v>
      </c>
      <c r="G115" s="109">
        <v>860.06829943926004</v>
      </c>
    </row>
    <row r="116" spans="1:7" s="15" customFormat="1" ht="12" x14ac:dyDescent="0.2">
      <c r="A116" s="66" t="s">
        <v>57</v>
      </c>
      <c r="B116" s="109">
        <v>1241.9198405162001</v>
      </c>
      <c r="C116" s="108">
        <v>1073.2312922636299</v>
      </c>
      <c r="D116" s="73">
        <f>IFERROR(((B116/C116)-1)*100,IF(B116+C116&lt;&gt;0,100,0))</f>
        <v>15.717818653682469</v>
      </c>
      <c r="E116" s="72"/>
      <c r="F116" s="109">
        <v>1245.3764418706301</v>
      </c>
      <c r="G116" s="109">
        <v>1226.85781895677</v>
      </c>
    </row>
    <row r="117" spans="1:7" s="15" customFormat="1" ht="12" x14ac:dyDescent="0.2">
      <c r="A117" s="66" t="s">
        <v>59</v>
      </c>
      <c r="B117" s="109">
        <v>1579.6714525719899</v>
      </c>
      <c r="C117" s="108">
        <v>1254.7544583174599</v>
      </c>
      <c r="D117" s="73">
        <f>IFERROR(((B117/C117)-1)*100,IF(B117+C117&lt;&gt;0,100,0))</f>
        <v>25.894866688915496</v>
      </c>
      <c r="E117" s="72"/>
      <c r="F117" s="109">
        <v>1587.5013430225099</v>
      </c>
      <c r="G117" s="109">
        <v>1555.00107271003</v>
      </c>
    </row>
    <row r="118" spans="1:7" s="15" customFormat="1" ht="12" x14ac:dyDescent="0.2">
      <c r="A118" s="66" t="s">
        <v>58</v>
      </c>
      <c r="B118" s="109">
        <v>1521.7597051688499</v>
      </c>
      <c r="C118" s="108">
        <v>1140.55259333664</v>
      </c>
      <c r="D118" s="73">
        <f>IFERROR(((B118/C118)-1)*100,IF(B118+C118&lt;&gt;0,100,0))</f>
        <v>33.423019162755494</v>
      </c>
      <c r="E118" s="72"/>
      <c r="F118" s="109">
        <v>1533.0475626812699</v>
      </c>
      <c r="G118" s="109">
        <v>1502.72432609267</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136</v>
      </c>
      <c r="C127" s="53">
        <v>235</v>
      </c>
      <c r="D127" s="73">
        <f>IFERROR(((B127/C127)-1)*100,IF(B127+C127&lt;&gt;0,100,0))</f>
        <v>-42.12765957446809</v>
      </c>
      <c r="E127" s="53">
        <v>3185</v>
      </c>
      <c r="F127" s="53">
        <v>3228</v>
      </c>
      <c r="G127" s="73">
        <f>IFERROR(((E127/F127)-1)*100,IF(E127+F127&lt;&gt;0,100,0))</f>
        <v>-1.3320941759603522</v>
      </c>
    </row>
    <row r="128" spans="1:7" s="15" customFormat="1" ht="12" x14ac:dyDescent="0.2">
      <c r="A128" s="66" t="s">
        <v>74</v>
      </c>
      <c r="B128" s="54">
        <v>1</v>
      </c>
      <c r="C128" s="53">
        <v>2</v>
      </c>
      <c r="D128" s="73">
        <f>IFERROR(((B128/C128)-1)*100,IF(B128+C128&lt;&gt;0,100,0))</f>
        <v>-50</v>
      </c>
      <c r="E128" s="53">
        <v>84</v>
      </c>
      <c r="F128" s="53">
        <v>108</v>
      </c>
      <c r="G128" s="73">
        <f>IFERROR(((E128/F128)-1)*100,IF(E128+F128&lt;&gt;0,100,0))</f>
        <v>-22.222222222222221</v>
      </c>
    </row>
    <row r="129" spans="1:7" s="25" customFormat="1" ht="12" x14ac:dyDescent="0.2">
      <c r="A129" s="69" t="s">
        <v>34</v>
      </c>
      <c r="B129" s="70">
        <f>SUM(B126:B128)</f>
        <v>137</v>
      </c>
      <c r="C129" s="70">
        <f>SUM(C126:C128)</f>
        <v>237</v>
      </c>
      <c r="D129" s="73">
        <f>IFERROR(((B129/C129)-1)*100,IF(B129+C129&lt;&gt;0,100,0))</f>
        <v>-42.194092827004212</v>
      </c>
      <c r="E129" s="70">
        <f>SUM(E126:E128)</f>
        <v>3269</v>
      </c>
      <c r="F129" s="70">
        <f>SUM(F126:F128)</f>
        <v>3336</v>
      </c>
      <c r="G129" s="73">
        <f>IFERROR(((E129/F129)-1)*100,IF(E129+F129&lt;&gt;0,100,0))</f>
        <v>-2.0083932853717013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5</v>
      </c>
      <c r="C132" s="53">
        <v>65</v>
      </c>
      <c r="D132" s="73">
        <f>IFERROR(((B132/C132)-1)*100,IF(B132+C132&lt;&gt;0,100,0))</f>
        <v>-92.307692307692307</v>
      </c>
      <c r="E132" s="53">
        <v>281</v>
      </c>
      <c r="F132" s="53">
        <v>470</v>
      </c>
      <c r="G132" s="73">
        <f>IFERROR(((E132/F132)-1)*100,IF(E132+F132&lt;&gt;0,100,0))</f>
        <v>-40.212765957446805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5</v>
      </c>
      <c r="C134" s="70">
        <f>SUM(C132:C133)</f>
        <v>65</v>
      </c>
      <c r="D134" s="73">
        <f>IFERROR(((B134/C134)-1)*100,IF(B134+C134&lt;&gt;0,100,0))</f>
        <v>-92.307692307692307</v>
      </c>
      <c r="E134" s="70">
        <f>SUM(E132:E133)</f>
        <v>281</v>
      </c>
      <c r="F134" s="70">
        <f>SUM(F132:F133)</f>
        <v>470</v>
      </c>
      <c r="G134" s="73">
        <f>IFERROR(((E134/F134)-1)*100,IF(E134+F134&lt;&gt;0,100,0))</f>
        <v>-40.212765957446805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935207</v>
      </c>
      <c r="C138" s="53">
        <v>844979</v>
      </c>
      <c r="D138" s="73">
        <f>IFERROR(((B138/C138)-1)*100,IF(B138+C138&lt;&gt;0,100,0))</f>
        <v>10.678135196259309</v>
      </c>
      <c r="E138" s="53">
        <v>4316720</v>
      </c>
      <c r="F138" s="53">
        <v>4628537</v>
      </c>
      <c r="G138" s="73">
        <f>IFERROR(((E138/F138)-1)*100,IF(E138+F138&lt;&gt;0,100,0))</f>
        <v>-6.7368371474614941</v>
      </c>
    </row>
    <row r="139" spans="1:7" s="15" customFormat="1" ht="12" x14ac:dyDescent="0.2">
      <c r="A139" s="66" t="s">
        <v>74</v>
      </c>
      <c r="B139" s="54">
        <v>1</v>
      </c>
      <c r="C139" s="53">
        <v>3</v>
      </c>
      <c r="D139" s="73">
        <f>IFERROR(((B139/C139)-1)*100,IF(B139+C139&lt;&gt;0,100,0))</f>
        <v>-66.666666666666671</v>
      </c>
      <c r="E139" s="53">
        <v>2268</v>
      </c>
      <c r="F139" s="53">
        <v>3905</v>
      </c>
      <c r="G139" s="73">
        <f>IFERROR(((E139/F139)-1)*100,IF(E139+F139&lt;&gt;0,100,0))</f>
        <v>-41.920614596670937</v>
      </c>
    </row>
    <row r="140" spans="1:7" s="15" customFormat="1" ht="12" x14ac:dyDescent="0.2">
      <c r="A140" s="69" t="s">
        <v>34</v>
      </c>
      <c r="B140" s="70">
        <f>SUM(B137:B139)</f>
        <v>935208</v>
      </c>
      <c r="C140" s="70">
        <f>SUM(C137:C139)</f>
        <v>844982</v>
      </c>
      <c r="D140" s="73">
        <f>IFERROR(((B140/C140)-1)*100,IF(B140+C140&lt;&gt;0,100,0))</f>
        <v>10.677860593480105</v>
      </c>
      <c r="E140" s="70">
        <f>SUM(E137:E139)</f>
        <v>4318988</v>
      </c>
      <c r="F140" s="70">
        <f>SUM(F137:F139)</f>
        <v>4632442</v>
      </c>
      <c r="G140" s="73">
        <f>IFERROR(((E140/F140)-1)*100,IF(E140+F140&lt;&gt;0,100,0))</f>
        <v>-6.7664959431764089</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6264</v>
      </c>
      <c r="C143" s="53">
        <v>29214</v>
      </c>
      <c r="D143" s="73">
        <f>IFERROR(((B143/C143)-1)*100,)</f>
        <v>-78.558225508317918</v>
      </c>
      <c r="E143" s="53">
        <v>337599</v>
      </c>
      <c r="F143" s="53">
        <v>169263</v>
      </c>
      <c r="G143" s="73">
        <f>IFERROR(((E143/F143)-1)*100,)</f>
        <v>99.452331578667511</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6264</v>
      </c>
      <c r="C145" s="70">
        <f>SUM(C143:C144)</f>
        <v>29214</v>
      </c>
      <c r="D145" s="73">
        <f>IFERROR(((B145/C145)-1)*100,)</f>
        <v>-78.558225508317918</v>
      </c>
      <c r="E145" s="70">
        <f>SUM(E143:E144)</f>
        <v>337599</v>
      </c>
      <c r="F145" s="70">
        <f>SUM(F143:F144)</f>
        <v>169263</v>
      </c>
      <c r="G145" s="73">
        <f>IFERROR(((E145/F145)-1)*100,)</f>
        <v>99.452331578667511</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94251452.847650006</v>
      </c>
      <c r="C149" s="53">
        <v>71778398.314720005</v>
      </c>
      <c r="D149" s="73">
        <f>IFERROR(((B149/C149)-1)*100,IF(B149+C149&lt;&gt;0,100,0))</f>
        <v>31.308938427957834</v>
      </c>
      <c r="E149" s="53">
        <v>442372976.34596997</v>
      </c>
      <c r="F149" s="53">
        <v>420171353.62383997</v>
      </c>
      <c r="G149" s="73">
        <f>IFERROR(((E149/F149)-1)*100,IF(E149+F149&lt;&gt;0,100,0))</f>
        <v>5.2839448788329468</v>
      </c>
    </row>
    <row r="150" spans="1:7" x14ac:dyDescent="0.2">
      <c r="A150" s="66" t="s">
        <v>74</v>
      </c>
      <c r="B150" s="54">
        <v>13337.33</v>
      </c>
      <c r="C150" s="53">
        <v>26159.84</v>
      </c>
      <c r="D150" s="73">
        <f>IFERROR(((B150/C150)-1)*100,IF(B150+C150&lt;&gt;0,100,0))</f>
        <v>-49.016010801289298</v>
      </c>
      <c r="E150" s="53">
        <v>26169202.27</v>
      </c>
      <c r="F150" s="53">
        <v>29356301.539999999</v>
      </c>
      <c r="G150" s="73">
        <f>IFERROR(((E150/F150)-1)*100,IF(E150+F150&lt;&gt;0,100,0))</f>
        <v>-10.856610345337113</v>
      </c>
    </row>
    <row r="151" spans="1:7" s="15" customFormat="1" ht="12" x14ac:dyDescent="0.2">
      <c r="A151" s="69" t="s">
        <v>34</v>
      </c>
      <c r="B151" s="70">
        <f>SUM(B148:B150)</f>
        <v>94264790.177650005</v>
      </c>
      <c r="C151" s="70">
        <f>SUM(C148:C150)</f>
        <v>71804558.154720008</v>
      </c>
      <c r="D151" s="73">
        <f>IFERROR(((B151/C151)-1)*100,IF(B151+C151&lt;&gt;0,100,0))</f>
        <v>31.279674438681294</v>
      </c>
      <c r="E151" s="70">
        <f>SUM(E148:E150)</f>
        <v>468542178.61596996</v>
      </c>
      <c r="F151" s="70">
        <f>SUM(F148:F150)</f>
        <v>449527655.16384</v>
      </c>
      <c r="G151" s="73">
        <f>IFERROR(((E151/F151)-1)*100,IF(E151+F151&lt;&gt;0,100,0))</f>
        <v>4.2298895815875204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45977.868060000001</v>
      </c>
      <c r="C154" s="53">
        <v>48124.892</v>
      </c>
      <c r="D154" s="73">
        <f>IFERROR(((B154/C154)-1)*100,IF(B154+C154&lt;&gt;0,100,0))</f>
        <v>-4.4613584587369086</v>
      </c>
      <c r="E154" s="53">
        <v>532133.53616000002</v>
      </c>
      <c r="F154" s="53">
        <v>217086.18221999999</v>
      </c>
      <c r="G154" s="73">
        <f>IFERROR(((E154/F154)-1)*100,IF(E154+F154&lt;&gt;0,100,0))</f>
        <v>145.12547538411451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45977.868060000001</v>
      </c>
      <c r="C156" s="70">
        <f>SUM(C154:C155)</f>
        <v>48124.892</v>
      </c>
      <c r="D156" s="73">
        <f>IFERROR(((B156/C156)-1)*100,IF(B156+C156&lt;&gt;0,100,0))</f>
        <v>-4.4613584587369086</v>
      </c>
      <c r="E156" s="70">
        <f>SUM(E154:E155)</f>
        <v>532133.53616000002</v>
      </c>
      <c r="F156" s="70">
        <f>SUM(F154:F155)</f>
        <v>217086.18221999999</v>
      </c>
      <c r="G156" s="73">
        <f>IFERROR(((E156/F156)-1)*100,IF(E156+F156&lt;&gt;0,100,0))</f>
        <v>145.12547538411451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1601051</v>
      </c>
      <c r="C160" s="53">
        <v>1557556</v>
      </c>
      <c r="D160" s="73">
        <f>IFERROR(((B160/C160)-1)*100,IF(B160+C160&lt;&gt;0,100,0))</f>
        <v>2.7925159673231725</v>
      </c>
      <c r="E160" s="65"/>
      <c r="F160" s="65"/>
      <c r="G160" s="52"/>
    </row>
    <row r="161" spans="1:7" s="15" customFormat="1" ht="12" x14ac:dyDescent="0.2">
      <c r="A161" s="66" t="s">
        <v>74</v>
      </c>
      <c r="B161" s="54">
        <v>962</v>
      </c>
      <c r="C161" s="53">
        <v>1618</v>
      </c>
      <c r="D161" s="73">
        <f>IFERROR(((B161/C161)-1)*100,IF(B161+C161&lt;&gt;0,100,0))</f>
        <v>-40.543881334981457</v>
      </c>
      <c r="E161" s="65"/>
      <c r="F161" s="65"/>
      <c r="G161" s="52"/>
    </row>
    <row r="162" spans="1:7" s="25" customFormat="1" ht="12" x14ac:dyDescent="0.2">
      <c r="A162" s="69" t="s">
        <v>34</v>
      </c>
      <c r="B162" s="70">
        <f>SUM(B159:B161)</f>
        <v>1602013</v>
      </c>
      <c r="C162" s="70">
        <f>SUM(C159:C161)</f>
        <v>1559174</v>
      </c>
      <c r="D162" s="73">
        <f>IFERROR(((B162/C162)-1)*100,IF(B162+C162&lt;&gt;0,100,0))</f>
        <v>2.7475445331951454</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233985</v>
      </c>
      <c r="C165" s="53">
        <v>228300</v>
      </c>
      <c r="D165" s="73">
        <f>IFERROR(((B165/C165)-1)*100,IF(B165+C165&lt;&gt;0,100,0))</f>
        <v>2.4901445466491534</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233985</v>
      </c>
      <c r="C167" s="70">
        <f>SUM(C165:C166)</f>
        <v>228300</v>
      </c>
      <c r="D167" s="73">
        <f>IFERROR(((B167/C167)-1)*100,IF(B167+C167&lt;&gt;0,100,0))</f>
        <v>2.4901445466491534</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13240</v>
      </c>
      <c r="C175" s="88">
        <v>20542</v>
      </c>
      <c r="D175" s="73">
        <f>IFERROR(((B175/C175)-1)*100,IF(B175+C175&lt;&gt;0,100,0))</f>
        <v>-35.546684840813946</v>
      </c>
      <c r="E175" s="88">
        <v>410682</v>
      </c>
      <c r="F175" s="88">
        <v>372846</v>
      </c>
      <c r="G175" s="73">
        <f>IFERROR(((E175/F175)-1)*100,IF(E175+F175&lt;&gt;0,100,0))</f>
        <v>10.147889477156792</v>
      </c>
    </row>
    <row r="176" spans="1:7" x14ac:dyDescent="0.2">
      <c r="A176" s="66" t="s">
        <v>32</v>
      </c>
      <c r="B176" s="87">
        <v>56488</v>
      </c>
      <c r="C176" s="88">
        <v>83320</v>
      </c>
      <c r="D176" s="73">
        <f t="shared" ref="D176:D178" si="5">IFERROR(((B176/C176)-1)*100,IF(B176+C176&lt;&gt;0,100,0))</f>
        <v>-32.203552568410942</v>
      </c>
      <c r="E176" s="88">
        <v>1742722</v>
      </c>
      <c r="F176" s="88">
        <v>1551528</v>
      </c>
      <c r="G176" s="73">
        <f>IFERROR(((E176/F176)-1)*100,IF(E176+F176&lt;&gt;0,100,0))</f>
        <v>12.322948731830818</v>
      </c>
    </row>
    <row r="177" spans="1:7" x14ac:dyDescent="0.2">
      <c r="A177" s="66" t="s">
        <v>91</v>
      </c>
      <c r="B177" s="87">
        <v>21858770.067221999</v>
      </c>
      <c r="C177" s="88">
        <v>35914735.174050003</v>
      </c>
      <c r="D177" s="73">
        <f t="shared" si="5"/>
        <v>-39.137042327362238</v>
      </c>
      <c r="E177" s="88">
        <v>620675304.11247599</v>
      </c>
      <c r="F177" s="88">
        <v>693801757.12093198</v>
      </c>
      <c r="G177" s="73">
        <f>IFERROR(((E177/F177)-1)*100,IF(E177+F177&lt;&gt;0,100,0))</f>
        <v>-10.539963650698825</v>
      </c>
    </row>
    <row r="178" spans="1:7" x14ac:dyDescent="0.2">
      <c r="A178" s="66" t="s">
        <v>92</v>
      </c>
      <c r="B178" s="87">
        <v>205770</v>
      </c>
      <c r="C178" s="88">
        <v>167674</v>
      </c>
      <c r="D178" s="73">
        <f t="shared" si="5"/>
        <v>22.720278635924473</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386</v>
      </c>
      <c r="C181" s="88">
        <v>972</v>
      </c>
      <c r="D181" s="73">
        <f t="shared" ref="D181:D184" si="6">IFERROR(((B181/C181)-1)*100,IF(B181+C181&lt;&gt;0,100,0))</f>
        <v>-60.288065843621396</v>
      </c>
      <c r="E181" s="88">
        <v>9306</v>
      </c>
      <c r="F181" s="88">
        <v>15690</v>
      </c>
      <c r="G181" s="73">
        <f t="shared" ref="G181" si="7">IFERROR(((E181/F181)-1)*100,IF(E181+F181&lt;&gt;0,100,0))</f>
        <v>-40.688336520076483</v>
      </c>
    </row>
    <row r="182" spans="1:7" x14ac:dyDescent="0.2">
      <c r="A182" s="66" t="s">
        <v>32</v>
      </c>
      <c r="B182" s="87">
        <v>4464</v>
      </c>
      <c r="C182" s="88">
        <v>6538</v>
      </c>
      <c r="D182" s="73">
        <f t="shared" si="6"/>
        <v>-31.722239216885896</v>
      </c>
      <c r="E182" s="88">
        <v>108720</v>
      </c>
      <c r="F182" s="88">
        <v>162480</v>
      </c>
      <c r="G182" s="73">
        <f t="shared" ref="G182" si="8">IFERROR(((E182/F182)-1)*100,IF(E182+F182&lt;&gt;0,100,0))</f>
        <v>-33.087149187592324</v>
      </c>
    </row>
    <row r="183" spans="1:7" x14ac:dyDescent="0.2">
      <c r="A183" s="66" t="s">
        <v>91</v>
      </c>
      <c r="B183" s="87">
        <v>48828.240899999997</v>
      </c>
      <c r="C183" s="88">
        <v>95072.591539999994</v>
      </c>
      <c r="D183" s="73">
        <f t="shared" si="6"/>
        <v>-48.641096125525898</v>
      </c>
      <c r="E183" s="88">
        <v>1469301.0445999999</v>
      </c>
      <c r="F183" s="88">
        <v>4118469.7230000002</v>
      </c>
      <c r="G183" s="73">
        <f t="shared" ref="G183" si="9">IFERROR(((E183/F183)-1)*100,IF(E183+F183&lt;&gt;0,100,0))</f>
        <v>-64.324102314154615</v>
      </c>
    </row>
    <row r="184" spans="1:7" x14ac:dyDescent="0.2">
      <c r="A184" s="66" t="s">
        <v>92</v>
      </c>
      <c r="B184" s="87">
        <v>72022</v>
      </c>
      <c r="C184" s="88">
        <v>80072</v>
      </c>
      <c r="D184" s="73">
        <f t="shared" si="6"/>
        <v>-10.053451893296028</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2026-04-07T10:36:18Z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