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227C9684-8DE2-4193-9F45-C277B5A26FF6}" xr6:coauthVersionLast="47" xr6:coauthVersionMax="47" xr10:uidLastSave="{00000000-0000-0000-0000-000000000000}"/>
  <bookViews>
    <workbookView xWindow="2205" yWindow="2205" windowWidth="14400" windowHeight="823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71" i="1" l="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<sst xmlns="http://schemas.openxmlformats.org/spreadsheetml/2006/main" count="265" uniqueCount="100">
  <si>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</si>
  <si>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</si>
  <si>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</si>
  <si>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</si>
  <si>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</si>
  <si>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</si>
  <si>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</si>
  <si>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</si>
  <si>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</si>
  <si>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</si>
  <si>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</si>
  <si>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</si>
  <si>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</si>
  <si>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</si>
  <si>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</si>
  <si>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</si>
  <si>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</si>
  <si>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</si>
  <si>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</si>
  <si>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</si>
  <si>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</si>
  <si>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</si>
  <si>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</si>
  <si>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</si>
  <si>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</si>
  <si>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</si>
  <si>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</si>
  <si>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</si>
  <si>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</si>
  <si>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</si>
  <si>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</si>
  <si>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</si>
  <si>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</si>
  <si>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</si>
  <si>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</si>
  <si>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</si>
  <si>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</si>
  <si>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</si>
  <si>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</si>
  <si>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</si>
  <si>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</si>
  <si>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</si>
  <si>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</si>
  <si>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</si>
  <si>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</si>
  <si>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</si>
  <si>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</si>
  <si>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</si>
  <si>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</si>
  <si>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</si>
  <si>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</si>
  <si>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</si>
  <si>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</si>
  <si>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</si>
  <si>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</si>
  <si>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</si>
  <si>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</si>
  <si>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</si>
  <si>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</si>
  <si>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</si>
  <si>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</si>
  <si>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</si>
  <si>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</si>
  <si>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</si>
  <si>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</si>
  <si>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</si>
  <si>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</si>
  <si>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</si>
  <si>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</si>
  <si>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</si>
  <si>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</si>
  <si>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</si>
  <si>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</si>
  <si>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</si>
  <si>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</si>
  <si>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</si>
  <si>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</si>
  <si>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</si>
  <si>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</si>
  <si>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</si>
  <si>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</si>
  <si>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</si>
  <si>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</si>
  <si>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</si>
  <si>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</si>
  <si>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</si>
  <si>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</si>
  <si>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</si>
  <si>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</si>
  <si>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</si>
  <si>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</si>
  <si>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</si>
  <si>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</si>
  <si>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</si>
  <si>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</si>
  <si>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</si>
  <si>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</si>
  <si>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24 April 2026</t>
  </si>
  <si>
    <t>24.04.2026</t>
  </si>
  <si>
    <t>25.04.2025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</si>
</sst>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2026</v>
      </c>
      <c r="F10" s="103">
        <v>2025</v>
      </c>
      <c r="G10" s="26" t="s">
        <v>7</v>
      </c>
    </row>
    <row r="11" spans="1:7" s="15" customFormat="1" ht="12" x14ac:dyDescent="0.2">
      <c r="A11" s="51" t="s">
        <v>8</v>
      </c>
      <c r="B11" s="54">
        <v>1677247</v>
      </c>
      <c r="C11" s="54">
        <v>1823891</v>
      </c>
      <c r="D11" s="73">
        <f>IFERROR(((B11/C11)-1)*100,IF(B11+C11&lt;&gt;0,100,0))</f>
        <v>-8.0401734533478102</v>
      </c>
      <c r="E11" s="54">
        <v>33938373</v>
      </c>
      <c r="F11" s="54">
        <v>30318717</v>
      </c>
      <c r="G11" s="73">
        <f>IFERROR(((E11/F11)-1)*100,IF(E11+F11&lt;&gt;0,100,0))</f>
        <v>11.938684608586826</v>
      </c>
    </row>
    <row r="12" spans="1:7" s="15" customFormat="1" ht="12" x14ac:dyDescent="0.2">
      <c r="A12" s="51" t="s">
        <v>9</v>
      </c>
      <c r="B12" s="54">
        <v>1345105.0020000001</v>
      </c>
      <c r="C12" s="54">
        <v>1386945.652</v>
      </c>
      <c r="D12" s="73">
        <f>IFERROR(((B12/C12)-1)*100,IF(B12+C12&lt;&gt;0,100,0))</f>
        <v>-3.0167476237922486</v>
      </c>
      <c r="E12" s="54">
        <v>28917010.638</v>
      </c>
      <c r="F12" s="54">
        <v>26993642.116999999</v>
      </c>
      <c r="G12" s="73">
        <f>IFERROR(((E12/F12)-1)*100,IF(E12+F12&lt;&gt;0,100,0))</f>
        <v>7.1252649518855016</v>
      </c>
    </row>
    <row r="13" spans="1:7" s="15" customFormat="1" ht="12" x14ac:dyDescent="0.2">
      <c r="A13" s="51" t="s">
        <v>10</v>
      </c>
      <c r="B13" s="54">
        <v>119064764.242835</v>
      </c>
      <c r="C13" s="54">
        <v>110568899.397852</v>
      </c>
      <c r="D13" s="73">
        <f>IFERROR(((B13/C13)-1)*100,IF(B13+C13&lt;&gt;0,100,0))</f>
        <v>7.6837744530791952</v>
      </c>
      <c r="E13" s="54">
        <v>2701844452.2894502</v>
      </c>
      <c r="F13" s="54">
        <v>2122577151.4942801</v>
      </c>
      <c r="G13" s="73">
        <f>IFERROR(((E13/F13)-1)*100,IF(E13+F13&lt;&gt;0,100,0))</f>
        <v>27.290753619361709</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489</v>
      </c>
      <c r="C16" s="54">
        <v>354</v>
      </c>
      <c r="D16" s="73">
        <f>IFERROR(((B16/C16)-1)*100,IF(B16+C16&lt;&gt;0,100,0))</f>
        <v>38.13559322033899</v>
      </c>
      <c r="E16" s="54">
        <v>8832</v>
      </c>
      <c r="F16" s="54">
        <v>7295</v>
      </c>
      <c r="G16" s="73">
        <f>IFERROR(((E16/F16)-1)*100,IF(E16+F16&lt;&gt;0,100,0))</f>
        <v>21.069225496915699</v>
      </c>
    </row>
    <row r="17" spans="1:7" s="15" customFormat="1" ht="12" x14ac:dyDescent="0.2">
      <c r="A17" s="51" t="s">
        <v>9</v>
      </c>
      <c r="B17" s="54">
        <v>148438.31299999999</v>
      </c>
      <c r="C17" s="54">
        <v>173102.86300000001</v>
      </c>
      <c r="D17" s="73">
        <f>IFERROR(((B17/C17)-1)*100,IF(B17+C17&lt;&gt;0,100,0))</f>
        <v>-14.248493394358253</v>
      </c>
      <c r="E17" s="54">
        <v>3847330.4569999999</v>
      </c>
      <c r="F17" s="54">
        <v>3126544.57</v>
      </c>
      <c r="G17" s="73">
        <f>IFERROR(((E17/F17)-1)*100,IF(E17+F17&lt;&gt;0,100,0))</f>
        <v>23.053753780327526</v>
      </c>
    </row>
    <row r="18" spans="1:7" s="15" customFormat="1" ht="12" x14ac:dyDescent="0.2">
      <c r="A18" s="51" t="s">
        <v>10</v>
      </c>
      <c r="B18" s="54">
        <v>15124128.2255152</v>
      </c>
      <c r="C18" s="54">
        <v>12530144.025392</v>
      </c>
      <c r="D18" s="73">
        <f>IFERROR(((B18/C18)-1)*100,IF(B18+C18&lt;&gt;0,100,0))</f>
        <v>20.701950391524313</v>
      </c>
      <c r="E18" s="54">
        <v>314362144.26697397</v>
      </c>
      <c r="F18" s="54">
        <v>234597759.74975601</v>
      </c>
      <c r="G18" s="73">
        <f>IFERROR(((E18/F18)-1)*100,IF(E18+F18&lt;&gt;0,100,0))</f>
        <v>34.000488581946463</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2026</v>
      </c>
      <c r="F23" s="103">
        <v>2025</v>
      </c>
      <c r="G23" s="26" t="s">
        <v>13</v>
      </c>
    </row>
    <row r="24" spans="1:7" s="15" customFormat="1" ht="12" x14ac:dyDescent="0.2">
      <c r="A24" s="51" t="s">
        <v>14</v>
      </c>
      <c r="B24" s="53">
        <v>21400929.200780001</v>
      </c>
      <c r="C24" s="53">
        <v>16300657.80848</v>
      </c>
      <c r="D24" s="52">
        <f>B24-C24</f>
        <v>5100271.3923000004</v>
      </c>
      <c r="E24" s="54">
        <v>478160197.45324999</v>
      </c>
      <c r="F24" s="54">
        <v>261474486.16918999</v>
      </c>
      <c r="G24" s="52">
        <f>E24-F24</f>
        <v>216685711.28406</v>
      </c>
    </row>
    <row r="25" spans="1:7" s="15" customFormat="1" ht="12" x14ac:dyDescent="0.2">
      <c r="A25" s="55" t="s">
        <v>15</v>
      </c>
      <c r="B25" s="53">
        <v>24666276.909729999</v>
      </c>
      <c r="C25" s="53">
        <v>20762122.857239999</v>
      </c>
      <c r="D25" s="52">
        <f>B25-C25</f>
        <v>3904154.0524899997</v>
      </c>
      <c r="E25" s="54">
        <v>487343507.99267</v>
      </c>
      <c r="F25" s="54">
        <v>360740098.65680999</v>
      </c>
      <c r="G25" s="52">
        <f>E25-F25</f>
        <v>126603409.33586001</v>
      </c>
    </row>
    <row r="26" spans="1:7" s="25" customFormat="1" ht="12" x14ac:dyDescent="0.2">
      <c r="A26" s="56" t="s">
        <v>16</v>
      </c>
      <c r="B26" s="57">
        <f>B24-B25</f>
        <v>-3265347.708949998</v>
      </c>
      <c r="C26" s="57">
        <f>C24-C25</f>
        <v>-4461465.0487599988</v>
      </c>
      <c r="D26" s="57"/>
      <c r="E26" s="57">
        <f>E24-E25</f>
        <v>-9183310.5394200087</v>
      </c>
      <c r="F26" s="57">
        <f>F24-F25</f>
        <v>-99265612.487619996</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116565.970279</v>
      </c>
      <c r="C33" s="104">
        <v>90720.328943009998</v>
      </c>
      <c r="D33" s="73">
        <f t="shared" ref="D33:D42" si="0">IFERROR(((B33/C33)-1)*100,IF(B33+C33&lt;&gt;0,100,0))</f>
        <v>28.489360253781815</v>
      </c>
      <c r="E33" s="51"/>
      <c r="F33" s="104">
        <v>121249.37</v>
      </c>
      <c r="G33" s="104">
        <v>115834.78</v>
      </c>
    </row>
    <row r="34" spans="1:7" s="15" customFormat="1" ht="12" x14ac:dyDescent="0.2">
      <c r="A34" s="51" t="s">
        <v>23</v>
      </c>
      <c r="B34" s="104">
        <v>111541.62752982001</v>
      </c>
      <c r="C34" s="104">
        <v>89251.480106699993</v>
      </c>
      <c r="D34" s="73">
        <f t="shared" si="0"/>
        <v>24.974540922427479</v>
      </c>
      <c r="E34" s="51"/>
      <c r="F34" s="104">
        <v>114706.52</v>
      </c>
      <c r="G34" s="104">
        <v>111469.07</v>
      </c>
    </row>
    <row r="35" spans="1:7" s="15" customFormat="1" ht="12" x14ac:dyDescent="0.2">
      <c r="A35" s="51" t="s">
        <v>24</v>
      </c>
      <c r="B35" s="104">
        <v>106762.84129661</v>
      </c>
      <c r="C35" s="104">
        <v>88206.186023029994</v>
      </c>
      <c r="D35" s="73">
        <f t="shared" si="0"/>
        <v>21.037816178487745</v>
      </c>
      <c r="E35" s="51"/>
      <c r="F35" s="104">
        <v>109225.08</v>
      </c>
      <c r="G35" s="104">
        <v>106532.83</v>
      </c>
    </row>
    <row r="36" spans="1:7" s="15" customFormat="1" ht="12" x14ac:dyDescent="0.2">
      <c r="A36" s="51" t="s">
        <v>25</v>
      </c>
      <c r="B36" s="104">
        <v>108814.74966479</v>
      </c>
      <c r="C36" s="104">
        <v>83413.688782409998</v>
      </c>
      <c r="D36" s="73">
        <f t="shared" si="0"/>
        <v>30.451909336656136</v>
      </c>
      <c r="E36" s="51"/>
      <c r="F36" s="104">
        <v>113521.84</v>
      </c>
      <c r="G36" s="104">
        <v>107975.54</v>
      </c>
    </row>
    <row r="37" spans="1:7" s="15" customFormat="1" ht="12" x14ac:dyDescent="0.2">
      <c r="A37" s="51" t="s">
        <v>79</v>
      </c>
      <c r="B37" s="104">
        <v>132591.97191774999</v>
      </c>
      <c r="C37" s="104">
        <v>69694.729364650004</v>
      </c>
      <c r="D37" s="73">
        <f t="shared" si="0"/>
        <v>90.246770633135156</v>
      </c>
      <c r="E37" s="51"/>
      <c r="F37" s="104">
        <v>141771.21</v>
      </c>
      <c r="G37" s="104">
        <v>129105.1</v>
      </c>
    </row>
    <row r="38" spans="1:7" s="15" customFormat="1" ht="12" x14ac:dyDescent="0.2">
      <c r="A38" s="51" t="s">
        <v>26</v>
      </c>
      <c r="B38" s="104">
        <v>129001.91789519</v>
      </c>
      <c r="C38" s="104">
        <v>127989.83709438999</v>
      </c>
      <c r="D38" s="73">
        <f t="shared" si="0"/>
        <v>0.79075090942855031</v>
      </c>
      <c r="E38" s="51"/>
      <c r="F38" s="104">
        <v>132884.32</v>
      </c>
      <c r="G38" s="104">
        <v>128484.57</v>
      </c>
    </row>
    <row r="39" spans="1:7" s="15" customFormat="1" ht="12" x14ac:dyDescent="0.2">
      <c r="A39" s="51" t="s">
        <v>27</v>
      </c>
      <c r="B39" s="104">
        <v>25222.32765816</v>
      </c>
      <c r="C39" s="104">
        <v>20437.032383379999</v>
      </c>
      <c r="D39" s="73">
        <f t="shared" si="0"/>
        <v>23.414824545032985</v>
      </c>
      <c r="E39" s="51"/>
      <c r="F39" s="104">
        <v>26019.1</v>
      </c>
      <c r="G39" s="104">
        <v>25222.33</v>
      </c>
    </row>
    <row r="40" spans="1:7" s="15" customFormat="1" ht="12" x14ac:dyDescent="0.2">
      <c r="A40" s="51" t="s">
        <v>28</v>
      </c>
      <c r="B40" s="104">
        <v>140159.7604579</v>
      </c>
      <c r="C40" s="104">
        <v>126138.93920682999</v>
      </c>
      <c r="D40" s="73">
        <f t="shared" si="0"/>
        <v>11.115379072658982</v>
      </c>
      <c r="E40" s="51"/>
      <c r="F40" s="104">
        <v>143960.73000000001</v>
      </c>
      <c r="G40" s="104">
        <v>140015.9</v>
      </c>
    </row>
    <row r="41" spans="1:7" s="15" customFormat="1" ht="12" x14ac:dyDescent="0.2">
      <c r="A41" s="51" t="s">
        <v>29</v>
      </c>
      <c r="B41" s="59"/>
      <c r="C41" s="59"/>
      <c r="D41" s="73">
        <f t="shared" si="0"/>
        <v>0</v>
      </c>
      <c r="E41" s="51"/>
      <c r="F41" s="59"/>
      <c r="G41" s="59"/>
    </row>
    <row r="42" spans="1:7" s="15" customFormat="1" ht="12" x14ac:dyDescent="0.2">
      <c r="A42" s="51" t="s">
        <v>78</v>
      </c>
      <c r="B42" s="104">
        <v>642.57632738999996</v>
      </c>
      <c r="C42" s="104">
        <v>543.34004606999997</v>
      </c>
      <c r="D42" s="73">
        <f t="shared" si="0"/>
        <v>18.26412060693481</v>
      </c>
      <c r="E42" s="51"/>
      <c r="F42" s="104">
        <v>645.57000000000005</v>
      </c>
      <c r="G42" s="104">
        <v>621.32000000000005</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24619.419543659002</v>
      </c>
      <c r="D48" s="59"/>
      <c r="E48" s="105">
        <v>20594.870117370101</v>
      </c>
      <c r="F48" s="59"/>
      <c r="G48" s="73">
        <f>IFERROR(((C48/E48)-1)*100,IF(C48+E48&lt;&gt;0,100,0))</f>
        <v>19.541513995247396</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4951</v>
      </c>
      <c r="D54" s="62"/>
      <c r="E54" s="106">
        <v>675104</v>
      </c>
      <c r="F54" s="106">
        <v>105097940.375</v>
      </c>
      <c r="G54" s="106">
        <v>13376465.5559</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2026</v>
      </c>
      <c r="F67" s="103">
        <v>2025</v>
      </c>
      <c r="G67" s="26" t="s">
        <v>7</v>
      </c>
    </row>
    <row r="68" spans="1:7" s="15" customFormat="1" ht="12" x14ac:dyDescent="0.2">
      <c r="A68" s="64" t="s">
        <v>53</v>
      </c>
      <c r="B68" s="54">
        <v>7050</v>
      </c>
      <c r="C68" s="53">
        <v>4463</v>
      </c>
      <c r="D68" s="73">
        <f>IFERROR(((B68/C68)-1)*100,IF(B68+C68&lt;&gt;0,100,0))</f>
        <v>57.965494062289949</v>
      </c>
      <c r="E68" s="53">
        <v>108470</v>
      </c>
      <c r="F68" s="53">
        <v>97807</v>
      </c>
      <c r="G68" s="73">
        <f>IFERROR(((E68/F68)-1)*100,IF(E68+F68&lt;&gt;0,100,0))</f>
        <v>10.902082673019308</v>
      </c>
    </row>
    <row r="69" spans="1:7" s="15" customFormat="1" ht="12" x14ac:dyDescent="0.2">
      <c r="A69" s="66" t="s">
        <v>54</v>
      </c>
      <c r="B69" s="54">
        <v>259586567.80199999</v>
      </c>
      <c r="C69" s="53">
        <v>204259115.15200001</v>
      </c>
      <c r="D69" s="73">
        <f>IFERROR(((B69/C69)-1)*100,IF(B69+C69&lt;&gt;0,100,0))</f>
        <v>27.086895294160019</v>
      </c>
      <c r="E69" s="53">
        <v>4791447311.0050001</v>
      </c>
      <c r="F69" s="53">
        <v>4450340972.5419998</v>
      </c>
      <c r="G69" s="73">
        <f>IFERROR(((E69/F69)-1)*100,IF(E69+F69&lt;&gt;0,100,0))</f>
        <v>7.6647236822432241</v>
      </c>
    </row>
    <row r="70" spans="1:7" s="15" customFormat="1" ht="12" x14ac:dyDescent="0.2">
      <c r="A70" s="66" t="s">
        <v>55</v>
      </c>
      <c r="B70" s="54">
        <v>265442481.53474</v>
      </c>
      <c r="C70" s="53">
        <v>185771304.90110999</v>
      </c>
      <c r="D70" s="73">
        <f>IFERROR(((B70/C70)-1)*100,IF(B70+C70&lt;&gt;0,100,0))</f>
        <v>42.886696993403085</v>
      </c>
      <c r="E70" s="53">
        <v>4970633850.33286</v>
      </c>
      <c r="F70" s="53">
        <v>4084704006.3772402</v>
      </c>
      <c r="G70" s="73">
        <f>IFERROR(((E70/F70)-1)*100,IF(E70+F70&lt;&gt;0,100,0))</f>
        <v>21.688960633927511</v>
      </c>
    </row>
    <row r="71" spans="1:7" s="15" customFormat="1" ht="12" x14ac:dyDescent="0.2">
      <c r="A71" s="66" t="s">
        <v>93</v>
      </c>
      <c r="B71" s="73">
        <f>IFERROR(B69/B68/1000,)</f>
        <v>36.82078975914893</v>
      </c>
      <c r="C71" s="73">
        <f>IFERROR(C69/C68/1000,)</f>
        <v>45.767222754201214</v>
      </c>
      <c r="D71" s="73">
        <f>IFERROR(((B71/C71)-1)*100,IF(B71+C71&lt;&gt;0,100,0))</f>
        <v>-19.547686000306939</v>
      </c>
      <c r="E71" s="73">
        <f>IFERROR(E69/E68/1000,)</f>
        <v>44.1730184475431</v>
      </c>
      <c r="F71" s="73">
        <f>IFERROR(F69/F68/1000,)</f>
        <v>45.501252185855819</v>
      </c>
      <c r="G71" s="73">
        <f>IFERROR(((E71/F71)-1)*100,IF(E71+F71&lt;&gt;0,100,0))</f>
        <v>-2.9191146935635404</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2981</v>
      </c>
      <c r="C74" s="53">
        <v>2378</v>
      </c>
      <c r="D74" s="73">
        <f>IFERROR(((B74/C74)-1)*100,IF(B74+C74&lt;&gt;0,100,0))</f>
        <v>25.357443229604716</v>
      </c>
      <c r="E74" s="53">
        <v>50393</v>
      </c>
      <c r="F74" s="53">
        <v>41147</v>
      </c>
      <c r="G74" s="73">
        <f>IFERROR(((E74/F74)-1)*100,IF(E74+F74&lt;&gt;0,100,0))</f>
        <v>22.470653996646163</v>
      </c>
    </row>
    <row r="75" spans="1:7" s="15" customFormat="1" ht="12" x14ac:dyDescent="0.2">
      <c r="A75" s="66" t="s">
        <v>54</v>
      </c>
      <c r="B75" s="54">
        <v>803569844.43200004</v>
      </c>
      <c r="C75" s="53">
        <v>631301906.87600005</v>
      </c>
      <c r="D75" s="73">
        <f>IFERROR(((B75/C75)-1)*100,IF(B75+C75&lt;&gt;0,100,0))</f>
        <v>27.287726471232855</v>
      </c>
      <c r="E75" s="53">
        <v>12585828127.731001</v>
      </c>
      <c r="F75" s="53">
        <v>11671092177.723</v>
      </c>
      <c r="G75" s="73">
        <f>IFERROR(((E75/F75)-1)*100,IF(E75+F75&lt;&gt;0,100,0))</f>
        <v>7.8376208162761918</v>
      </c>
    </row>
    <row r="76" spans="1:7" s="15" customFormat="1" ht="12" x14ac:dyDescent="0.2">
      <c r="A76" s="66" t="s">
        <v>55</v>
      </c>
      <c r="B76" s="54">
        <v>834743198.12057996</v>
      </c>
      <c r="C76" s="53">
        <v>568474648.63400996</v>
      </c>
      <c r="D76" s="73">
        <f>IFERROR(((B76/C76)-1)*100,IF(B76+C76&lt;&gt;0,100,0))</f>
        <v>46.839124686806663</v>
      </c>
      <c r="E76" s="53">
        <v>13238600267.117201</v>
      </c>
      <c r="F76" s="53">
        <v>10857300441.4814</v>
      </c>
      <c r="G76" s="73">
        <f>IFERROR(((E76/F76)-1)*100,IF(E76+F76&lt;&gt;0,100,0))</f>
        <v>21.93270637089315</v>
      </c>
    </row>
    <row r="77" spans="1:7" s="15" customFormat="1" ht="12" x14ac:dyDescent="0.2">
      <c r="A77" s="66" t="s">
        <v>93</v>
      </c>
      <c r="B77" s="73">
        <f>IFERROR(B75/B74/1000,)</f>
        <v>269.56385254344184</v>
      </c>
      <c r="C77" s="73">
        <f>IFERROR(C75/C74/1000,)</f>
        <v>265.47599111690499</v>
      </c>
      <c r="D77" s="73">
        <f>IFERROR(((B77/C77)-1)*100,IF(B77+C77&lt;&gt;0,100,0))</f>
        <v>1.5398233977161002</v>
      </c>
      <c r="E77" s="73">
        <f>IFERROR(E75/E74/1000,)</f>
        <v>249.75350004427204</v>
      </c>
      <c r="F77" s="73">
        <f>IFERROR(F75/F74/1000,)</f>
        <v>283.64381796298636</v>
      </c>
      <c r="G77" s="73">
        <f>IFERROR(((E77/F77)-1)*100,IF(E77+F77&lt;&gt;0,100,0))</f>
        <v>-11.948195508754845</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185</v>
      </c>
      <c r="C80" s="53">
        <v>252</v>
      </c>
      <c r="D80" s="73">
        <f>IFERROR(((B80/C80)-1)*100,IF(B80+C80&lt;&gt;0,100,0))</f>
        <v>-26.587301587301592</v>
      </c>
      <c r="E80" s="53">
        <v>4732</v>
      </c>
      <c r="F80" s="53">
        <v>5204</v>
      </c>
      <c r="G80" s="73">
        <f>IFERROR(((E80/F80)-1)*100,IF(E80+F80&lt;&gt;0,100,0))</f>
        <v>-9.0699461952344347</v>
      </c>
    </row>
    <row r="81" spans="1:7" s="15" customFormat="1" ht="12" x14ac:dyDescent="0.2">
      <c r="A81" s="66" t="s">
        <v>54</v>
      </c>
      <c r="B81" s="54">
        <v>16366227.91</v>
      </c>
      <c r="C81" s="53">
        <v>12025265.716</v>
      </c>
      <c r="D81" s="73">
        <f>IFERROR(((B81/C81)-1)*100,IF(B81+C81&lt;&gt;0,100,0))</f>
        <v>36.098680033524829</v>
      </c>
      <c r="E81" s="53">
        <v>390764590.46700001</v>
      </c>
      <c r="F81" s="53">
        <v>358741694.82999998</v>
      </c>
      <c r="G81" s="73">
        <f>IFERROR(((E81/F81)-1)*100,IF(E81+F81&lt;&gt;0,100,0))</f>
        <v>8.9264493362487318</v>
      </c>
    </row>
    <row r="82" spans="1:7" s="15" customFormat="1" ht="12" x14ac:dyDescent="0.2">
      <c r="A82" s="66" t="s">
        <v>55</v>
      </c>
      <c r="B82" s="54">
        <v>3296530.6326491698</v>
      </c>
      <c r="C82" s="53">
        <v>1617786.9026002199</v>
      </c>
      <c r="D82" s="73">
        <f>IFERROR(((B82/C82)-1)*100,IF(B82+C82&lt;&gt;0,100,0))</f>
        <v>103.76791451029526</v>
      </c>
      <c r="E82" s="53">
        <v>87762538.573914096</v>
      </c>
      <c r="F82" s="53">
        <v>78573041.228054702</v>
      </c>
      <c r="G82" s="73">
        <f>IFERROR(((E82/F82)-1)*100,IF(E82+F82&lt;&gt;0,100,0))</f>
        <v>11.695483848190747</v>
      </c>
    </row>
    <row r="83" spans="1:7" x14ac:dyDescent="0.2">
      <c r="A83" s="66" t="s">
        <v>93</v>
      </c>
      <c r="B83" s="73">
        <f>IFERROR(B81/B80/1000,)</f>
        <v>88.466096810810811</v>
      </c>
      <c r="C83" s="73">
        <f>IFERROR(C81/C80/1000,)</f>
        <v>47.719308396825397</v>
      </c>
      <c r="D83" s="73">
        <f>IFERROR(((B83/C83)-1)*100,IF(B83+C83&lt;&gt;0,100,0))</f>
        <v>85.388472261882484</v>
      </c>
      <c r="E83" s="73">
        <f>IFERROR(E81/E80/1000,)</f>
        <v>82.579161129966195</v>
      </c>
      <c r="F83" s="73">
        <f>IFERROR(F81/F80/1000,)</f>
        <v>68.935759959646433</v>
      </c>
      <c r="G83" s="73">
        <f>IFERROR(((E83/F83)-1)*100,IF(E83+F83&lt;&gt;0,100,0))</f>
        <v>19.791471332594757</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10216</v>
      </c>
      <c r="C86" s="51">
        <f>C68+C74+C80</f>
        <v>7093</v>
      </c>
      <c r="D86" s="73">
        <f>IFERROR(((B86/C86)-1)*100,IF(B86+C86&lt;&gt;0,100,0))</f>
        <v>44.029324686310446</v>
      </c>
      <c r="E86" s="51">
        <f>E68+E74+E80</f>
        <v>163595</v>
      </c>
      <c r="F86" s="51">
        <f>F68+F74+F80</f>
        <v>144158</v>
      </c>
      <c r="G86" s="73">
        <f>IFERROR(((E86/F86)-1)*100,IF(E86+F86&lt;&gt;0,100,0))</f>
        <v>13.483122684831915</v>
      </c>
    </row>
    <row r="87" spans="1:7" s="15" customFormat="1" ht="12" x14ac:dyDescent="0.2">
      <c r="A87" s="66" t="s">
        <v>54</v>
      </c>
      <c r="B87" s="51">
        <f t="shared" ref="B87:C87" si="1">B69+B75+B81</f>
        <v>1079522640.1440001</v>
      </c>
      <c r="C87" s="51">
        <f t="shared" si="1"/>
        <v>847586287.74400008</v>
      </c>
      <c r="D87" s="73">
        <f>IFERROR(((B87/C87)-1)*100,IF(B87+C87&lt;&gt;0,100,0))</f>
        <v>27.364335142483178</v>
      </c>
      <c r="E87" s="51">
        <f t="shared" ref="E87:F87" si="2">E69+E75+E81</f>
        <v>17768040029.202999</v>
      </c>
      <c r="F87" s="51">
        <f t="shared" si="2"/>
        <v>16480174845.094999</v>
      </c>
      <c r="G87" s="73">
        <f>IFERROR(((E87/F87)-1)*100,IF(E87+F87&lt;&gt;0,100,0))</f>
        <v>7.8146330133827879</v>
      </c>
    </row>
    <row r="88" spans="1:7" s="15" customFormat="1" ht="12" x14ac:dyDescent="0.2">
      <c r="A88" s="66" t="s">
        <v>55</v>
      </c>
      <c r="B88" s="51">
        <f t="shared" ref="B88:C88" si="3">B70+B76+B82</f>
        <v>1103482210.2879691</v>
      </c>
      <c r="C88" s="51">
        <f t="shared" si="3"/>
        <v>755863740.43772018</v>
      </c>
      <c r="D88" s="73">
        <f>IFERROR(((B88/C88)-1)*100,IF(B88+C88&lt;&gt;0,100,0))</f>
        <v>45.989568126252919</v>
      </c>
      <c r="E88" s="51">
        <f t="shared" ref="E88:F88" si="4">E70+E76+E82</f>
        <v>18296996656.023975</v>
      </c>
      <c r="F88" s="51">
        <f t="shared" si="4"/>
        <v>15020577489.086693</v>
      </c>
      <c r="G88" s="73">
        <f>IFERROR(((E88/F88)-1)*100,IF(E88+F88&lt;&gt;0,100,0))</f>
        <v>21.812870838806209</v>
      </c>
    </row>
    <row r="89" spans="1:7" x14ac:dyDescent="0.2">
      <c r="A89" s="66" t="s">
        <v>94</v>
      </c>
      <c r="B89" s="73">
        <f>IFERROR((B75/B87)*100,IF(B75+B87&lt;&gt;0,100,0))</f>
        <v>74.437516597596314</v>
      </c>
      <c r="C89" s="73">
        <f>IFERROR((C75/C87)*100,IF(C75+C87&lt;&gt;0,100,0))</f>
        <v>74.482317140396532</v>
      </c>
      <c r="D89" s="73">
        <f>IFERROR(((B89/C89)-1)*100,IF(B89+C89&lt;&gt;0,100,0))</f>
        <v>-6.0149233429152016E-2</v>
      </c>
      <c r="E89" s="73">
        <f>IFERROR((E75/E87)*100,IF(E75+E87&lt;&gt;0,100,0))</f>
        <v>70.834082470803324</v>
      </c>
      <c r="F89" s="73">
        <f>IFERROR((F75/F87)*100,IF(F75+F87&lt;&gt;0,100,0))</f>
        <v>70.818982731828669</v>
      </c>
      <c r="G89" s="73">
        <f>IFERROR(((E89/F89)-1)*100,IF(E89+F89&lt;&gt;0,100,0))</f>
        <v>2.1321598238466244E-2</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2026</v>
      </c>
      <c r="F94" s="103">
        <v>2025</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136550276.47400001</v>
      </c>
      <c r="C97" s="107">
        <v>71879036.640000001</v>
      </c>
      <c r="D97" s="52">
        <f>B97-C97</f>
        <v>64671239.834000006</v>
      </c>
      <c r="E97" s="107">
        <v>2148005824.2160001</v>
      </c>
      <c r="F97" s="107">
        <v>1697137345.211</v>
      </c>
      <c r="G97" s="68">
        <f>E97-F97</f>
        <v>450868479.00500011</v>
      </c>
    </row>
    <row r="98" spans="1:7" s="15" customFormat="1" ht="13.5" x14ac:dyDescent="0.2">
      <c r="A98" s="66" t="s">
        <v>88</v>
      </c>
      <c r="B98" s="53">
        <v>114850357.52500001</v>
      </c>
      <c r="C98" s="107">
        <v>75606882.420000002</v>
      </c>
      <c r="D98" s="52">
        <f>B98-C98</f>
        <v>39243475.105000004</v>
      </c>
      <c r="E98" s="107">
        <v>2114722598.062</v>
      </c>
      <c r="F98" s="107">
        <v>1665704427.579</v>
      </c>
      <c r="G98" s="68">
        <f>E98-F98</f>
        <v>449018170.48300004</v>
      </c>
    </row>
    <row r="99" spans="1:7" s="15" customFormat="1" ht="12" x14ac:dyDescent="0.2">
      <c r="A99" s="69" t="s">
        <v>16</v>
      </c>
      <c r="B99" s="52">
        <f>B97-B98</f>
        <v>21699918.949000001</v>
      </c>
      <c r="C99" s="52">
        <f>C97-C98</f>
        <v>-3727845.7800000012</v>
      </c>
      <c r="D99" s="70"/>
      <c r="E99" s="52">
        <f>E97-E98</f>
        <v>33283226.154000044</v>
      </c>
      <c r="F99" s="70">
        <f>F97-F98</f>
        <v>31432917.631999969</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1380.50803545392</v>
      </c>
      <c r="C111" s="108">
        <v>1113.9549955175701</v>
      </c>
      <c r="D111" s="73">
        <f>IFERROR(((B111/C111)-1)*100,IF(B111+C111&lt;&gt;0,100,0))</f>
        <v>23.928528621796175</v>
      </c>
      <c r="E111" s="72"/>
      <c r="F111" s="109">
        <v>1403.6995256565201</v>
      </c>
      <c r="G111" s="109">
        <v>1380.50803545392</v>
      </c>
    </row>
    <row r="112" spans="1:7" s="15" customFormat="1" ht="12" x14ac:dyDescent="0.2">
      <c r="A112" s="66" t="s">
        <v>50</v>
      </c>
      <c r="B112" s="109">
        <v>1354.4736236444901</v>
      </c>
      <c r="C112" s="108">
        <v>1097.74105523457</v>
      </c>
      <c r="D112" s="73">
        <f>IFERROR(((B112/C112)-1)*100,IF(B112+C112&lt;&gt;0,100,0))</f>
        <v>23.387352343769297</v>
      </c>
      <c r="E112" s="72"/>
      <c r="F112" s="109">
        <v>1377.7101939772599</v>
      </c>
      <c r="G112" s="109">
        <v>1354.4736236444901</v>
      </c>
    </row>
    <row r="113" spans="1:7" s="15" customFormat="1" ht="12" x14ac:dyDescent="0.2">
      <c r="A113" s="66" t="s">
        <v>51</v>
      </c>
      <c r="B113" s="109">
        <v>1545.17349715761</v>
      </c>
      <c r="C113" s="108">
        <v>1198.5377068581799</v>
      </c>
      <c r="D113" s="73">
        <f>IFERROR(((B113/C113)-1)*100,IF(B113+C113&lt;&gt;0,100,0))</f>
        <v>28.921559022793986</v>
      </c>
      <c r="E113" s="72"/>
      <c r="F113" s="109">
        <v>1567.2620001369501</v>
      </c>
      <c r="G113" s="109">
        <v>1545.17349715761</v>
      </c>
    </row>
    <row r="114" spans="1:7" s="25" customFormat="1" ht="12" x14ac:dyDescent="0.2">
      <c r="A114" s="69" t="s">
        <v>52</v>
      </c>
      <c r="B114" s="73"/>
      <c r="C114" s="72"/>
      <c r="D114" s="74"/>
      <c r="E114" s="72"/>
      <c r="F114" s="58"/>
      <c r="G114" s="58"/>
    </row>
    <row r="115" spans="1:7" s="15" customFormat="1" ht="12" x14ac:dyDescent="0.2">
      <c r="A115" s="66" t="s">
        <v>56</v>
      </c>
      <c r="B115" s="109">
        <v>866.10014191286098</v>
      </c>
      <c r="C115" s="108">
        <v>801.64143979935795</v>
      </c>
      <c r="D115" s="73">
        <f>IFERROR(((B115/C115)-1)*100,IF(B115+C115&lt;&gt;0,100,0))</f>
        <v>8.0408395715716008</v>
      </c>
      <c r="E115" s="72"/>
      <c r="F115" s="109">
        <v>868.39500885852203</v>
      </c>
      <c r="G115" s="109">
        <v>865.96364003337305</v>
      </c>
    </row>
    <row r="116" spans="1:7" s="15" customFormat="1" ht="12" x14ac:dyDescent="0.2">
      <c r="A116" s="66" t="s">
        <v>57</v>
      </c>
      <c r="B116" s="109">
        <v>1257.8510036626301</v>
      </c>
      <c r="C116" s="108">
        <v>1102.48803860015</v>
      </c>
      <c r="D116" s="73">
        <f>IFERROR(((B116/C116)-1)*100,IF(B116+C116&lt;&gt;0,100,0))</f>
        <v>14.092031806508064</v>
      </c>
      <c r="E116" s="72"/>
      <c r="F116" s="109">
        <v>1273.0922098778401</v>
      </c>
      <c r="G116" s="109">
        <v>1257.8510036626301</v>
      </c>
    </row>
    <row r="117" spans="1:7" s="15" customFormat="1" ht="12" x14ac:dyDescent="0.2">
      <c r="A117" s="66" t="s">
        <v>59</v>
      </c>
      <c r="B117" s="109">
        <v>1630.3838211157399</v>
      </c>
      <c r="C117" s="108">
        <v>1294.78489834936</v>
      </c>
      <c r="D117" s="73">
        <f>IFERROR(((B117/C117)-1)*100,IF(B117+C117&lt;&gt;0,100,0))</f>
        <v>25.919279966441835</v>
      </c>
      <c r="E117" s="72"/>
      <c r="F117" s="109">
        <v>1659.44795019407</v>
      </c>
      <c r="G117" s="109">
        <v>1630.3838211157399</v>
      </c>
    </row>
    <row r="118" spans="1:7" s="15" customFormat="1" ht="12" x14ac:dyDescent="0.2">
      <c r="A118" s="66" t="s">
        <v>58</v>
      </c>
      <c r="B118" s="109">
        <v>1602.02516210166</v>
      </c>
      <c r="C118" s="108">
        <v>1181.3795007669301</v>
      </c>
      <c r="D118" s="73">
        <f>IFERROR(((B118/C118)-1)*100,IF(B118+C118&lt;&gt;0,100,0))</f>
        <v>35.606311186342275</v>
      </c>
      <c r="E118" s="72"/>
      <c r="F118" s="109">
        <v>1634.9681437946899</v>
      </c>
      <c r="G118" s="109">
        <v>1601.2188603162199</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2026</v>
      </c>
      <c r="F124" s="103">
        <v>2025</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921</v>
      </c>
      <c r="C127" s="53">
        <v>974</v>
      </c>
      <c r="D127" s="73">
        <f>IFERROR(((B127/C127)-1)*100,IF(B127+C127&lt;&gt;0,100,0))</f>
        <v>-5.4414784394250511</v>
      </c>
      <c r="E127" s="53">
        <v>4951</v>
      </c>
      <c r="F127" s="53">
        <v>4749</v>
      </c>
      <c r="G127" s="73">
        <f>IFERROR(((E127/F127)-1)*100,IF(E127+F127&lt;&gt;0,100,0))</f>
        <v>4.253527058328066</v>
      </c>
    </row>
    <row r="128" spans="1:7" s="15" customFormat="1" ht="12" x14ac:dyDescent="0.2">
      <c r="A128" s="66" t="s">
        <v>74</v>
      </c>
      <c r="B128" s="54">
        <v>28</v>
      </c>
      <c r="C128" s="53">
        <v>28</v>
      </c>
      <c r="D128" s="73">
        <f>IFERROR(((B128/C128)-1)*100,IF(B128+C128&lt;&gt;0,100,0))</f>
        <v>0</v>
      </c>
      <c r="E128" s="53">
        <v>116</v>
      </c>
      <c r="F128" s="53">
        <v>142</v>
      </c>
      <c r="G128" s="73">
        <f>IFERROR(((E128/F128)-1)*100,IF(E128+F128&lt;&gt;0,100,0))</f>
        <v>-18.309859154929576</v>
      </c>
    </row>
    <row r="129" spans="1:7" s="25" customFormat="1" ht="12" x14ac:dyDescent="0.2">
      <c r="A129" s="69" t="s">
        <v>34</v>
      </c>
      <c r="B129" s="70">
        <f>SUM(B126:B128)</f>
        <v>949</v>
      </c>
      <c r="C129" s="70">
        <f>SUM(C126:C128)</f>
        <v>1002</v>
      </c>
      <c r="D129" s="73">
        <f>IFERROR(((B129/C129)-1)*100,IF(B129+C129&lt;&gt;0,100,0))</f>
        <v>-5.2894211576846262</v>
      </c>
      <c r="E129" s="70">
        <f>SUM(E126:E128)</f>
        <v>5067</v>
      </c>
      <c r="F129" s="70">
        <f>SUM(F126:F128)</f>
        <v>4891</v>
      </c>
      <c r="G129" s="73">
        <f>IFERROR(((E129/F129)-1)*100,IF(E129+F129&lt;&gt;0,100,0))</f>
        <v>3.5984461255367028</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6</v>
      </c>
      <c r="C132" s="53">
        <v>13</v>
      </c>
      <c r="D132" s="73">
        <f>IFERROR(((B132/C132)-1)*100,IF(B132+C132&lt;&gt;0,100,0))</f>
        <v>-53.846153846153847</v>
      </c>
      <c r="E132" s="53">
        <v>287</v>
      </c>
      <c r="F132" s="53">
        <v>502</v>
      </c>
      <c r="G132" s="73">
        <f>IFERROR(((E132/F132)-1)*100,IF(E132+F132&lt;&gt;0,100,0))</f>
        <v>-42.828685258964136</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6</v>
      </c>
      <c r="C134" s="70">
        <f>SUM(C132:C133)</f>
        <v>13</v>
      </c>
      <c r="D134" s="73">
        <f>IFERROR(((B134/C134)-1)*100,IF(B134+C134&lt;&gt;0,100,0))</f>
        <v>-53.846153846153847</v>
      </c>
      <c r="E134" s="70">
        <f>SUM(E132:E133)</f>
        <v>287</v>
      </c>
      <c r="F134" s="70">
        <f>SUM(F132:F133)</f>
        <v>502</v>
      </c>
      <c r="G134" s="73">
        <f>IFERROR(((E134/F134)-1)*100,IF(E134+F134&lt;&gt;0,100,0))</f>
        <v>-42.828685258964136</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1453609</v>
      </c>
      <c r="C138" s="53">
        <v>1158890</v>
      </c>
      <c r="D138" s="73">
        <f>IFERROR(((B138/C138)-1)*100,IF(B138+C138&lt;&gt;0,100,0))</f>
        <v>25.431145320090785</v>
      </c>
      <c r="E138" s="53">
        <v>6858163</v>
      </c>
      <c r="F138" s="53">
        <v>6448189</v>
      </c>
      <c r="G138" s="73">
        <f>IFERROR(((E138/F138)-1)*100,IF(E138+F138&lt;&gt;0,100,0))</f>
        <v>6.3579712071094585</v>
      </c>
    </row>
    <row r="139" spans="1:7" s="15" customFormat="1" ht="12" x14ac:dyDescent="0.2">
      <c r="A139" s="66" t="s">
        <v>74</v>
      </c>
      <c r="B139" s="54">
        <v>1801</v>
      </c>
      <c r="C139" s="53">
        <v>2841</v>
      </c>
      <c r="D139" s="73">
        <f>IFERROR(((B139/C139)-1)*100,IF(B139+C139&lt;&gt;0,100,0))</f>
        <v>-36.606828581485395</v>
      </c>
      <c r="E139" s="53">
        <v>4104</v>
      </c>
      <c r="F139" s="53">
        <v>7128</v>
      </c>
      <c r="G139" s="73">
        <f>IFERROR(((E139/F139)-1)*100,IF(E139+F139&lt;&gt;0,100,0))</f>
        <v>-42.424242424242422</v>
      </c>
    </row>
    <row r="140" spans="1:7" s="15" customFormat="1" ht="12" x14ac:dyDescent="0.2">
      <c r="A140" s="69" t="s">
        <v>34</v>
      </c>
      <c r="B140" s="70">
        <f>SUM(B137:B139)</f>
        <v>1455410</v>
      </c>
      <c r="C140" s="70">
        <f>SUM(C137:C139)</f>
        <v>1161731</v>
      </c>
      <c r="D140" s="73">
        <f>IFERROR(((B140/C140)-1)*100,IF(B140+C140&lt;&gt;0,100,0))</f>
        <v>25.279432157702608</v>
      </c>
      <c r="E140" s="70">
        <f>SUM(E137:E139)</f>
        <v>6862267</v>
      </c>
      <c r="F140" s="70">
        <f>SUM(F137:F139)</f>
        <v>6455317</v>
      </c>
      <c r="G140" s="73">
        <f>IFERROR(((E140/F140)-1)*100,IF(E140+F140&lt;&gt;0,100,0))</f>
        <v>6.3041055923357403</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303</v>
      </c>
      <c r="C143" s="53">
        <v>31400</v>
      </c>
      <c r="D143" s="73">
        <f>IFERROR(((B143/C143)-1)*100,)</f>
        <v>-99.035031847133752</v>
      </c>
      <c r="E143" s="53">
        <v>337902</v>
      </c>
      <c r="F143" s="53">
        <v>204413</v>
      </c>
      <c r="G143" s="73">
        <f>IFERROR(((E143/F143)-1)*100,)</f>
        <v>65.303576582702675</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303</v>
      </c>
      <c r="C145" s="70">
        <f>SUM(C143:C144)</f>
        <v>31400</v>
      </c>
      <c r="D145" s="73">
        <f>IFERROR(((B145/C145)-1)*100,)</f>
        <v>-99.035031847133752</v>
      </c>
      <c r="E145" s="70">
        <f>SUM(E143:E144)</f>
        <v>337902</v>
      </c>
      <c r="F145" s="70">
        <f>SUM(F143:F144)</f>
        <v>204413</v>
      </c>
      <c r="G145" s="73">
        <f>IFERROR(((E145/F145)-1)*100,)</f>
        <v>65.303576582702675</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148362329.30766001</v>
      </c>
      <c r="C149" s="53">
        <v>108834188.62659</v>
      </c>
      <c r="D149" s="73">
        <f>IFERROR(((B149/C149)-1)*100,IF(B149+C149&lt;&gt;0,100,0))</f>
        <v>36.319598813467557</v>
      </c>
      <c r="E149" s="53">
        <v>702214208.41228998</v>
      </c>
      <c r="F149" s="53">
        <v>588623084.65815997</v>
      </c>
      <c r="G149" s="73">
        <f>IFERROR(((E149/F149)-1)*100,IF(E149+F149&lt;&gt;0,100,0))</f>
        <v>19.297769101274298</v>
      </c>
    </row>
    <row r="150" spans="1:7" x14ac:dyDescent="0.2">
      <c r="A150" s="66" t="s">
        <v>74</v>
      </c>
      <c r="B150" s="54">
        <v>20533031.510000002</v>
      </c>
      <c r="C150" s="53">
        <v>20571882.699999999</v>
      </c>
      <c r="D150" s="73">
        <f>IFERROR(((B150/C150)-1)*100,IF(B150+C150&lt;&gt;0,100,0))</f>
        <v>-0.18885578226633948</v>
      </c>
      <c r="E150" s="53">
        <v>47187862.960000001</v>
      </c>
      <c r="F150" s="53">
        <v>51417002.850000001</v>
      </c>
      <c r="G150" s="73">
        <f>IFERROR(((E150/F150)-1)*100,IF(E150+F150&lt;&gt;0,100,0))</f>
        <v>-8.2251777730758988</v>
      </c>
    </row>
    <row r="151" spans="1:7" s="15" customFormat="1" ht="12" x14ac:dyDescent="0.2">
      <c r="A151" s="69" t="s">
        <v>34</v>
      </c>
      <c r="B151" s="70">
        <f>SUM(B148:B150)</f>
        <v>168895360.81766</v>
      </c>
      <c r="C151" s="70">
        <f>SUM(C148:C150)</f>
        <v>129406071.32659</v>
      </c>
      <c r="D151" s="73">
        <f>IFERROR(((B151/C151)-1)*100,IF(B151+C151&lt;&gt;0,100,0))</f>
        <v>30.515793491178989</v>
      </c>
      <c r="E151" s="70">
        <f>SUM(E148:E150)</f>
        <v>749402071.37229002</v>
      </c>
      <c r="F151" s="70">
        <f>SUM(F148:F150)</f>
        <v>640040087.50816</v>
      </c>
      <c r="G151" s="73">
        <f>IFERROR(((E151/F151)-1)*100,IF(E151+F151&lt;&gt;0,100,0))</f>
        <v>17.086739721242196</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476.41699999999997</v>
      </c>
      <c r="C154" s="53">
        <v>51399.9</v>
      </c>
      <c r="D154" s="73">
        <f>IFERROR(((B154/C154)-1)*100,IF(B154+C154&lt;&gt;0,100,0))</f>
        <v>-99.073116873768242</v>
      </c>
      <c r="E154" s="53">
        <v>532609.95316000003</v>
      </c>
      <c r="F154" s="53">
        <v>274959.46221999999</v>
      </c>
      <c r="G154" s="73">
        <f>IFERROR(((E154/F154)-1)*100,IF(E154+F154&lt;&gt;0,100,0))</f>
        <v>93.704900664174744</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476.41699999999997</v>
      </c>
      <c r="C156" s="70">
        <f>SUM(C154:C155)</f>
        <v>51399.9</v>
      </c>
      <c r="D156" s="73">
        <f>IFERROR(((B156/C156)-1)*100,IF(B156+C156&lt;&gt;0,100,0))</f>
        <v>-99.073116873768242</v>
      </c>
      <c r="E156" s="70">
        <f>SUM(E154:E155)</f>
        <v>532609.95316000003</v>
      </c>
      <c r="F156" s="70">
        <f>SUM(F154:F155)</f>
        <v>274959.46221999999</v>
      </c>
      <c r="G156" s="73">
        <f>IFERROR(((E156/F156)-1)*100,IF(E156+F156&lt;&gt;0,100,0))</f>
        <v>93.704900664174744</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2001533</v>
      </c>
      <c r="C160" s="53">
        <v>1806765</v>
      </c>
      <c r="D160" s="73">
        <f>IFERROR(((B160/C160)-1)*100,IF(B160+C160&lt;&gt;0,100,0))</f>
        <v>10.779929874665495</v>
      </c>
      <c r="E160" s="65"/>
      <c r="F160" s="65"/>
      <c r="G160" s="52"/>
    </row>
    <row r="161" spans="1:7" s="15" customFormat="1" ht="12" x14ac:dyDescent="0.2">
      <c r="A161" s="66" t="s">
        <v>74</v>
      </c>
      <c r="B161" s="54">
        <v>969</v>
      </c>
      <c r="C161" s="53">
        <v>1554</v>
      </c>
      <c r="D161" s="73">
        <f>IFERROR(((B161/C161)-1)*100,IF(B161+C161&lt;&gt;0,100,0))</f>
        <v>-37.644787644787648</v>
      </c>
      <c r="E161" s="65"/>
      <c r="F161" s="65"/>
      <c r="G161" s="52"/>
    </row>
    <row r="162" spans="1:7" s="25" customFormat="1" ht="12" x14ac:dyDescent="0.2">
      <c r="A162" s="69" t="s">
        <v>34</v>
      </c>
      <c r="B162" s="70">
        <f>SUM(B159:B161)</f>
        <v>2002502</v>
      </c>
      <c r="C162" s="70">
        <f>SUM(C159:C161)</f>
        <v>1808319</v>
      </c>
      <c r="D162" s="73">
        <f>IFERROR(((B162/C162)-1)*100,IF(B162+C162&lt;&gt;0,100,0))</f>
        <v>10.73831552950557</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233682</v>
      </c>
      <c r="C165" s="53">
        <v>250780</v>
      </c>
      <c r="D165" s="73">
        <f>IFERROR(((B165/C165)-1)*100,IF(B165+C165&lt;&gt;0,100,0))</f>
        <v>-6.8179280644389495</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233682</v>
      </c>
      <c r="C167" s="70">
        <f>SUM(C165:C166)</f>
        <v>250780</v>
      </c>
      <c r="D167" s="73">
        <f>IFERROR(((B167/C167)-1)*100,IF(B167+C167&lt;&gt;0,100,0))</f>
        <v>-6.8179280644389495</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2026</v>
      </c>
      <c r="F173" s="103">
        <v>2025</v>
      </c>
      <c r="G173" s="26" t="s">
        <v>7</v>
      </c>
    </row>
    <row r="174" spans="1:7" x14ac:dyDescent="0.2">
      <c r="A174" s="69" t="s">
        <v>33</v>
      </c>
      <c r="B174" s="73"/>
      <c r="C174" s="73"/>
      <c r="D174" s="78"/>
      <c r="E174" s="79"/>
      <c r="F174" s="79"/>
      <c r="G174" s="80"/>
    </row>
    <row r="175" spans="1:7" x14ac:dyDescent="0.2">
      <c r="A175" s="66" t="s">
        <v>31</v>
      </c>
      <c r="B175" s="87">
        <v>23094</v>
      </c>
      <c r="C175" s="88">
        <v>16732</v>
      </c>
      <c r="D175" s="73">
        <f>IFERROR(((B175/C175)-1)*100,IF(B175+C175&lt;&gt;0,100,0))</f>
        <v>38.022950035859424</v>
      </c>
      <c r="E175" s="88">
        <v>471976</v>
      </c>
      <c r="F175" s="88">
        <v>444260</v>
      </c>
      <c r="G175" s="73">
        <f>IFERROR(((E175/F175)-1)*100,IF(E175+F175&lt;&gt;0,100,0))</f>
        <v>6.2386890559582131</v>
      </c>
    </row>
    <row r="176" spans="1:7" x14ac:dyDescent="0.2">
      <c r="A176" s="66" t="s">
        <v>32</v>
      </c>
      <c r="B176" s="87">
        <v>120402</v>
      </c>
      <c r="C176" s="88">
        <v>80242</v>
      </c>
      <c r="D176" s="73">
        <f t="shared" ref="D176:D178" si="5">IFERROR(((B176/C176)-1)*100,IF(B176+C176&lt;&gt;0,100,0))</f>
        <v>50.048602975997603</v>
      </c>
      <c r="E176" s="88">
        <v>2031552</v>
      </c>
      <c r="F176" s="88">
        <v>1843762</v>
      </c>
      <c r="G176" s="73">
        <f>IFERROR(((E176/F176)-1)*100,IF(E176+F176&lt;&gt;0,100,0))</f>
        <v>10.185154049166867</v>
      </c>
    </row>
    <row r="177" spans="1:7" x14ac:dyDescent="0.2">
      <c r="A177" s="66" t="s">
        <v>91</v>
      </c>
      <c r="B177" s="87">
        <v>48161498.202780001</v>
      </c>
      <c r="C177" s="88">
        <v>38113999.686509997</v>
      </c>
      <c r="D177" s="73">
        <f t="shared" si="5"/>
        <v>26.361700684555011</v>
      </c>
      <c r="E177" s="88">
        <v>731805746.25332701</v>
      </c>
      <c r="F177" s="88">
        <v>823377394.17734599</v>
      </c>
      <c r="G177" s="73">
        <f>IFERROR(((E177/F177)-1)*100,IF(E177+F177&lt;&gt;0,100,0))</f>
        <v>-11.121467333398217</v>
      </c>
    </row>
    <row r="178" spans="1:7" x14ac:dyDescent="0.2">
      <c r="A178" s="66" t="s">
        <v>92</v>
      </c>
      <c r="B178" s="87">
        <v>229880</v>
      </c>
      <c r="C178" s="88">
        <v>167506</v>
      </c>
      <c r="D178" s="73">
        <f t="shared" si="5"/>
        <v>37.236875097011456</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540</v>
      </c>
      <c r="C181" s="88">
        <v>294</v>
      </c>
      <c r="D181" s="73">
        <f t="shared" ref="D181:D184" si="6">IFERROR(((B181/C181)-1)*100,IF(B181+C181&lt;&gt;0,100,0))</f>
        <v>83.673469387755105</v>
      </c>
      <c r="E181" s="88">
        <v>10640</v>
      </c>
      <c r="F181" s="88">
        <v>17220</v>
      </c>
      <c r="G181" s="73">
        <f t="shared" ref="G181" si="7">IFERROR(((E181/F181)-1)*100,IF(E181+F181&lt;&gt;0,100,0))</f>
        <v>-38.211382113821138</v>
      </c>
    </row>
    <row r="182" spans="1:7" x14ac:dyDescent="0.2">
      <c r="A182" s="66" t="s">
        <v>32</v>
      </c>
      <c r="B182" s="87">
        <v>4270</v>
      </c>
      <c r="C182" s="88">
        <v>3072</v>
      </c>
      <c r="D182" s="73">
        <f t="shared" si="6"/>
        <v>38.997395833333329</v>
      </c>
      <c r="E182" s="88">
        <v>122784</v>
      </c>
      <c r="F182" s="88">
        <v>183776</v>
      </c>
      <c r="G182" s="73">
        <f t="shared" ref="G182" si="8">IFERROR(((E182/F182)-1)*100,IF(E182+F182&lt;&gt;0,100,0))</f>
        <v>-33.188229148528649</v>
      </c>
    </row>
    <row r="183" spans="1:7" x14ac:dyDescent="0.2">
      <c r="A183" s="66" t="s">
        <v>91</v>
      </c>
      <c r="B183" s="87">
        <v>60200.883739999997</v>
      </c>
      <c r="C183" s="88">
        <v>40521.164559999997</v>
      </c>
      <c r="D183" s="73">
        <f t="shared" si="6"/>
        <v>48.566519234312942</v>
      </c>
      <c r="E183" s="88">
        <v>1631019.6658000001</v>
      </c>
      <c r="F183" s="88">
        <v>4435212.8495800002</v>
      </c>
      <c r="G183" s="73">
        <f t="shared" ref="G183" si="9">IFERROR(((E183/F183)-1)*100,IF(E183+F183&lt;&gt;0,100,0))</f>
        <v>-63.225673240136551</v>
      </c>
    </row>
    <row r="184" spans="1:7" x14ac:dyDescent="0.2">
      <c r="A184" s="66" t="s">
        <v>92</v>
      </c>
      <c r="B184" s="87">
        <v>69012</v>
      </c>
      <c r="C184" s="88">
        <v>73380</v>
      </c>
      <c r="D184" s="73">
        <f t="shared" si="6"/>
        <v>-5.9525756336876512</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2026-04-28T10:38:52Z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