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73E5A378-0537-4B62-A80A-0C210C044477}" xr6:coauthVersionLast="47" xr6:coauthVersionMax="47" xr10:uidLastSave="{00000000-0000-0000-0000-000000000000}"/>
  <bookViews>
    <workbookView xWindow="4215" yWindow="1380"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<sst xmlns="http://schemas.openxmlformats.org/spreadsheetml/2006/main" count="265" uniqueCount="100">
  <si>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</si>
  <si>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</si>
  <si>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</si>
  <si>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</si>
  <si>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</si>
  <si>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</si>
  <si>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</si>
  <si>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</si>
  <si>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</si>
  <si>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</si>
  <si>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</si>
  <si>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</si>
  <si>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</si>
  <si>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</si>
  <si>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</si>
  <si>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</si>
  <si>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</si>
  <si>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</si>
  <si>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</si>
  <si>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</si>
  <si>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</si>
  <si>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</si>
  <si>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</si>
  <si>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</si>
  <si>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</si>
  <si>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</si>
  <si>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</si>
  <si>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</si>
  <si>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</si>
  <si>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</si>
  <si>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</si>
  <si>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</si>
  <si>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</si>
  <si>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</si>
  <si>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</si>
  <si>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</si>
  <si>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</si>
  <si>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</si>
  <si>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</si>
  <si>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</si>
  <si>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</si>
  <si>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</si>
  <si>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</si>
  <si>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</si>
  <si>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</si>
  <si>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</si>
  <si>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</si>
  <si>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</si>
  <si>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</si>
  <si>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</si>
  <si>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</si>
  <si>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</si>
  <si>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</si>
  <si>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</si>
  <si>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</si>
  <si>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</si>
  <si>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</si>
  <si>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</si>
  <si>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</si>
  <si>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</si>
  <si>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</si>
  <si>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</si>
  <si>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</si>
  <si>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</si>
  <si>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</si>
  <si>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</si>
  <si>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</si>
  <si>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</si>
  <si>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</si>
  <si>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</si>
  <si>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</si>
  <si>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</si>
  <si>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</si>
  <si>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</si>
  <si>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</si>
  <si>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</si>
  <si>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</si>
  <si>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</si>
  <si>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</si>
  <si>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</si>
  <si>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</si>
  <si>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</si>
  <si>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</si>
  <si>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</si>
  <si>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</si>
  <si>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</si>
  <si>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</si>
  <si>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</si>
  <si>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</si>
  <si>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</si>
  <si>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</si>
  <si>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</si>
  <si>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</si>
  <si>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</si>
  <si>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</si>
  <si>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</si>
  <si>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</si>
  <si>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30 April 2026</t>
  </si>
  <si>
    <t>30.04.2026</t>
  </si>
  <si>
    <t>02.05.2025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</si>
</sst>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1240223</v>
      </c>
      <c r="C11" s="54">
        <v>1107090</v>
      </c>
      <c r="D11" s="73">
        <f>IFERROR(((B11/C11)-1)*100,IF(B11+C11&lt;&gt;0,100,0))</f>
        <v>12.02549024921189</v>
      </c>
      <c r="E11" s="54">
        <v>35178596</v>
      </c>
      <c r="F11" s="54">
        <v>31425807</v>
      </c>
      <c r="G11" s="73">
        <f>IFERROR(((E11/F11)-1)*100,IF(E11+F11&lt;&gt;0,100,0))</f>
        <v>11.941742657555299</v>
      </c>
    </row>
    <row r="12" spans="1:7" s="15" customFormat="1" ht="12" x14ac:dyDescent="0.2">
      <c r="A12" s="51" t="s">
        <v>9</v>
      </c>
      <c r="B12" s="54">
        <v>972562.14599999995</v>
      </c>
      <c r="C12" s="54">
        <v>832647.99899999995</v>
      </c>
      <c r="D12" s="73">
        <f>IFERROR(((B12/C12)-1)*100,IF(B12+C12&lt;&gt;0,100,0))</f>
        <v>16.803516872440106</v>
      </c>
      <c r="E12" s="54">
        <v>29889572.784000002</v>
      </c>
      <c r="F12" s="54">
        <v>27826290.116</v>
      </c>
      <c r="G12" s="73">
        <f>IFERROR(((E12/F12)-1)*100,IF(E12+F12&lt;&gt;0,100,0))</f>
        <v>7.4148679518496907</v>
      </c>
    </row>
    <row r="13" spans="1:7" s="15" customFormat="1" ht="12" x14ac:dyDescent="0.2">
      <c r="A13" s="51" t="s">
        <v>10</v>
      </c>
      <c r="B13" s="54">
        <v>84658610.781622693</v>
      </c>
      <c r="C13" s="54">
        <v>60926976.163222499</v>
      </c>
      <c r="D13" s="73">
        <f>IFERROR(((B13/C13)-1)*100,IF(B13+C13&lt;&gt;0,100,0))</f>
        <v>38.950947696507178</v>
      </c>
      <c r="E13" s="54">
        <v>2786503063.0710802</v>
      </c>
      <c r="F13" s="54">
        <v>2183504127.6574998</v>
      </c>
      <c r="G13" s="73">
        <f>IFERROR(((E13/F13)-1)*100,IF(E13+F13&lt;&gt;0,100,0))</f>
        <v>27.616111541794417</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309</v>
      </c>
      <c r="C16" s="54">
        <v>227</v>
      </c>
      <c r="D16" s="73">
        <f>IFERROR(((B16/C16)-1)*100,IF(B16+C16&lt;&gt;0,100,0))</f>
        <v>36.12334801762114</v>
      </c>
      <c r="E16" s="54">
        <v>9141</v>
      </c>
      <c r="F16" s="54">
        <v>7522</v>
      </c>
      <c r="G16" s="73">
        <f>IFERROR(((E16/F16)-1)*100,IF(E16+F16&lt;&gt;0,100,0))</f>
        <v>21.523530975804306</v>
      </c>
    </row>
    <row r="17" spans="1:7" s="15" customFormat="1" ht="12" x14ac:dyDescent="0.2">
      <c r="A17" s="51" t="s">
        <v>9</v>
      </c>
      <c r="B17" s="54">
        <v>119473.75599999999</v>
      </c>
      <c r="C17" s="54">
        <v>110673.768</v>
      </c>
      <c r="D17" s="73">
        <f>IFERROR(((B17/C17)-1)*100,IF(B17+C17&lt;&gt;0,100,0))</f>
        <v>7.9512861620469888</v>
      </c>
      <c r="E17" s="54">
        <v>3966804.213</v>
      </c>
      <c r="F17" s="54">
        <v>3237218.338</v>
      </c>
      <c r="G17" s="73">
        <f>IFERROR(((E17/F17)-1)*100,IF(E17+F17&lt;&gt;0,100,0))</f>
        <v>22.537431795556561</v>
      </c>
    </row>
    <row r="18" spans="1:7" s="15" customFormat="1" ht="12" x14ac:dyDescent="0.2">
      <c r="A18" s="51" t="s">
        <v>10</v>
      </c>
      <c r="B18" s="54">
        <v>8336615.9304927401</v>
      </c>
      <c r="C18" s="54">
        <v>4798381.3817575499</v>
      </c>
      <c r="D18" s="73">
        <f>IFERROR(((B18/C18)-1)*100,IF(B18+C18&lt;&gt;0,100,0))</f>
        <v>73.738085142352872</v>
      </c>
      <c r="E18" s="54">
        <v>322698760.19746602</v>
      </c>
      <c r="F18" s="54">
        <v>239396141.13151401</v>
      </c>
      <c r="G18" s="73">
        <f>IFERROR(((E18/F18)-1)*100,IF(E18+F18&lt;&gt;0,100,0))</f>
        <v>34.796976539479438</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13894312.3499</v>
      </c>
      <c r="C24" s="53">
        <v>12838277.88593</v>
      </c>
      <c r="D24" s="52">
        <f>B24-C24</f>
        <v>1056034.4639699999</v>
      </c>
      <c r="E24" s="54">
        <v>491960938.78671002</v>
      </c>
      <c r="F24" s="54">
        <v>274312764.05511999</v>
      </c>
      <c r="G24" s="52">
        <f>E24-F24</f>
        <v>217648174.73159003</v>
      </c>
    </row>
    <row r="25" spans="1:7" s="15" customFormat="1" ht="12" x14ac:dyDescent="0.2">
      <c r="A25" s="55" t="s">
        <v>15</v>
      </c>
      <c r="B25" s="53">
        <v>18446938.99543</v>
      </c>
      <c r="C25" s="53">
        <v>10732929.512499999</v>
      </c>
      <c r="D25" s="52">
        <f>B25-C25</f>
        <v>7714009.4829300009</v>
      </c>
      <c r="E25" s="54">
        <v>505560364.20516002</v>
      </c>
      <c r="F25" s="54">
        <v>371473028.16930997</v>
      </c>
      <c r="G25" s="52">
        <f>E25-F25</f>
        <v>134087336.03585005</v>
      </c>
    </row>
    <row r="26" spans="1:7" s="25" customFormat="1" ht="12" x14ac:dyDescent="0.2">
      <c r="A26" s="56" t="s">
        <v>16</v>
      </c>
      <c r="B26" s="57">
        <f>B24-B25</f>
        <v>-4552626.6455300003</v>
      </c>
      <c r="C26" s="57">
        <f>C24-C25</f>
        <v>2105348.3734300006</v>
      </c>
      <c r="D26" s="57"/>
      <c r="E26" s="57">
        <f>E24-E25</f>
        <v>-13599425.418449998</v>
      </c>
      <c r="F26" s="57">
        <f>F24-F25</f>
        <v>-97160264.114189982</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115180.5275365</v>
      </c>
      <c r="C33" s="104">
        <v>92332.586375669998</v>
      </c>
      <c r="D33" s="73">
        <f t="shared" ref="D33:D42" si="0">IFERROR(((B33/C33)-1)*100,IF(B33+C33&lt;&gt;0,100,0))</f>
        <v>24.745262813141046</v>
      </c>
      <c r="E33" s="51"/>
      <c r="F33" s="104">
        <v>116565.97</v>
      </c>
      <c r="G33" s="104">
        <v>113461.27</v>
      </c>
    </row>
    <row r="34" spans="1:7" s="15" customFormat="1" ht="12" x14ac:dyDescent="0.2">
      <c r="A34" s="51" t="s">
        <v>23</v>
      </c>
      <c r="B34" s="104">
        <v>111435.19589495</v>
      </c>
      <c r="C34" s="104">
        <v>91764.961512189999</v>
      </c>
      <c r="D34" s="73">
        <f t="shared" si="0"/>
        <v>21.435452114418439</v>
      </c>
      <c r="E34" s="51"/>
      <c r="F34" s="104">
        <v>112066.84</v>
      </c>
      <c r="G34" s="104">
        <v>109870.49</v>
      </c>
    </row>
    <row r="35" spans="1:7" s="15" customFormat="1" ht="12" x14ac:dyDescent="0.2">
      <c r="A35" s="51" t="s">
        <v>24</v>
      </c>
      <c r="B35" s="104">
        <v>107577.75459238001</v>
      </c>
      <c r="C35" s="104">
        <v>90290.151129649996</v>
      </c>
      <c r="D35" s="73">
        <f t="shared" si="0"/>
        <v>19.14672115002476</v>
      </c>
      <c r="E35" s="51"/>
      <c r="F35" s="104">
        <v>107577.75</v>
      </c>
      <c r="G35" s="104">
        <v>105989.17</v>
      </c>
    </row>
    <row r="36" spans="1:7" s="15" customFormat="1" ht="12" x14ac:dyDescent="0.2">
      <c r="A36" s="51" t="s">
        <v>25</v>
      </c>
      <c r="B36" s="104">
        <v>107229.42389188999</v>
      </c>
      <c r="C36" s="104">
        <v>84737.187990349994</v>
      </c>
      <c r="D36" s="73">
        <f t="shared" si="0"/>
        <v>26.543524083076075</v>
      </c>
      <c r="E36" s="51"/>
      <c r="F36" s="104">
        <v>108847.88</v>
      </c>
      <c r="G36" s="104">
        <v>105516.83</v>
      </c>
    </row>
    <row r="37" spans="1:7" s="15" customFormat="1" ht="12" x14ac:dyDescent="0.2">
      <c r="A37" s="51" t="s">
        <v>79</v>
      </c>
      <c r="B37" s="104">
        <v>126962.94474373</v>
      </c>
      <c r="C37" s="104">
        <v>68542.396198050003</v>
      </c>
      <c r="D37" s="73">
        <f t="shared" si="0"/>
        <v>85.232719872933245</v>
      </c>
      <c r="E37" s="51"/>
      <c r="F37" s="104">
        <v>132591.97</v>
      </c>
      <c r="G37" s="104">
        <v>123113.56</v>
      </c>
    </row>
    <row r="38" spans="1:7" s="15" customFormat="1" ht="12" x14ac:dyDescent="0.2">
      <c r="A38" s="51" t="s">
        <v>26</v>
      </c>
      <c r="B38" s="104">
        <v>128995.24491569</v>
      </c>
      <c r="C38" s="104">
        <v>131578.84866018</v>
      </c>
      <c r="D38" s="73">
        <f t="shared" si="0"/>
        <v>-1.9635403188262401</v>
      </c>
      <c r="E38" s="51"/>
      <c r="F38" s="104">
        <v>129888.65</v>
      </c>
      <c r="G38" s="104">
        <v>126854.37</v>
      </c>
    </row>
    <row r="39" spans="1:7" s="15" customFormat="1" ht="12" x14ac:dyDescent="0.2">
      <c r="A39" s="51" t="s">
        <v>27</v>
      </c>
      <c r="B39" s="104">
        <v>25305.200642389998</v>
      </c>
      <c r="C39" s="104">
        <v>20910.25979824</v>
      </c>
      <c r="D39" s="73">
        <f t="shared" si="0"/>
        <v>21.018107314572521</v>
      </c>
      <c r="E39" s="51"/>
      <c r="F39" s="104">
        <v>25525.040000000001</v>
      </c>
      <c r="G39" s="104">
        <v>25080.53</v>
      </c>
    </row>
    <row r="40" spans="1:7" s="15" customFormat="1" ht="12" x14ac:dyDescent="0.2">
      <c r="A40" s="51" t="s">
        <v>28</v>
      </c>
      <c r="B40" s="104">
        <v>140349.01283108999</v>
      </c>
      <c r="C40" s="104">
        <v>129358.52146785001</v>
      </c>
      <c r="D40" s="73">
        <f t="shared" si="0"/>
        <v>8.496147944897082</v>
      </c>
      <c r="E40" s="51"/>
      <c r="F40" s="104">
        <v>141302.76999999999</v>
      </c>
      <c r="G40" s="104">
        <v>138631.07</v>
      </c>
    </row>
    <row r="41" spans="1:7" s="15" customFormat="1" ht="12" x14ac:dyDescent="0.2">
      <c r="A41" s="51" t="s">
        <v>29</v>
      </c>
      <c r="B41" s="59"/>
      <c r="C41" s="59"/>
      <c r="D41" s="73">
        <f t="shared" si="0"/>
        <v>0</v>
      </c>
      <c r="E41" s="51"/>
      <c r="F41" s="59"/>
      <c r="G41" s="59"/>
    </row>
    <row r="42" spans="1:7" s="15" customFormat="1" ht="12" x14ac:dyDescent="0.2">
      <c r="A42" s="51" t="s">
        <v>78</v>
      </c>
      <c r="B42" s="104">
        <v>641.64049765000004</v>
      </c>
      <c r="C42" s="104">
        <v>541.90898235999998</v>
      </c>
      <c r="D42" s="73">
        <f t="shared" si="0"/>
        <v>18.403739103137173</v>
      </c>
      <c r="E42" s="51"/>
      <c r="F42" s="104">
        <v>644.57000000000005</v>
      </c>
      <c r="G42" s="104">
        <v>630.29999999999995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24517.8093508891</v>
      </c>
      <c r="D48" s="59"/>
      <c r="E48" s="105">
        <v>20722.7715622834</v>
      </c>
      <c r="F48" s="59"/>
      <c r="G48" s="73">
        <f>IFERROR(((C48/E48)-1)*100,IF(C48+E48&lt;&gt;0,100,0))</f>
        <v>18.313369798048051</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2688</v>
      </c>
      <c r="D54" s="62"/>
      <c r="E54" s="106">
        <v>352166</v>
      </c>
      <c r="F54" s="106">
        <v>54937708.049999997</v>
      </c>
      <c r="G54" s="106">
        <v>13605307.60705</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3818</v>
      </c>
      <c r="C68" s="53">
        <v>3127</v>
      </c>
      <c r="D68" s="73">
        <f>IFERROR(((B68/C68)-1)*100,IF(B68+C68&lt;&gt;0,100,0))</f>
        <v>22.09785737128238</v>
      </c>
      <c r="E68" s="53">
        <v>112355</v>
      </c>
      <c r="F68" s="53">
        <v>100934</v>
      </c>
      <c r="G68" s="73">
        <f>IFERROR(((E68/F68)-1)*100,IF(E68+F68&lt;&gt;0,100,0))</f>
        <v>11.315314958289569</v>
      </c>
    </row>
    <row r="69" spans="1:7" s="15" customFormat="1" ht="12" x14ac:dyDescent="0.2">
      <c r="A69" s="66" t="s">
        <v>54</v>
      </c>
      <c r="B69" s="54">
        <v>142155566.68900001</v>
      </c>
      <c r="C69" s="53">
        <v>142932554.072</v>
      </c>
      <c r="D69" s="73">
        <f>IFERROR(((B69/C69)-1)*100,IF(B69+C69&lt;&gt;0,100,0))</f>
        <v>-0.54360421112225055</v>
      </c>
      <c r="E69" s="53">
        <v>4932644230.4729996</v>
      </c>
      <c r="F69" s="53">
        <v>4593273526.6140003</v>
      </c>
      <c r="G69" s="73">
        <f>IFERROR(((E69/F69)-1)*100,IF(E69+F69&lt;&gt;0,100,0))</f>
        <v>7.38842792384653</v>
      </c>
    </row>
    <row r="70" spans="1:7" s="15" customFormat="1" ht="12" x14ac:dyDescent="0.2">
      <c r="A70" s="66" t="s">
        <v>55</v>
      </c>
      <c r="B70" s="54">
        <v>144748369.13951001</v>
      </c>
      <c r="C70" s="53">
        <v>130602253.74909</v>
      </c>
      <c r="D70" s="73">
        <f>IFERROR(((B70/C70)-1)*100,IF(B70+C70&lt;&gt;0,100,0))</f>
        <v>10.831448144529876</v>
      </c>
      <c r="E70" s="53">
        <v>5114869681.8646603</v>
      </c>
      <c r="F70" s="53">
        <v>4215306260.1263299</v>
      </c>
      <c r="G70" s="73">
        <f>IFERROR(((E70/F70)-1)*100,IF(E70+F70&lt;&gt;0,100,0))</f>
        <v>21.340404853795157</v>
      </c>
    </row>
    <row r="71" spans="1:7" s="15" customFormat="1" ht="12" x14ac:dyDescent="0.2">
      <c r="A71" s="66" t="s">
        <v>93</v>
      </c>
      <c r="B71" s="73">
        <f>IFERROR(B69/B68/1000,)</f>
        <v>37.232992846778423</v>
      </c>
      <c r="C71" s="73">
        <f>IFERROR(C69/C68/1000,)</f>
        <v>45.709163438439397</v>
      </c>
      <c r="D71" s="73">
        <f>IFERROR(((B71/C71)-1)*100,IF(B71+C71&lt;&gt;0,100,0))</f>
        <v>-18.543700986951094</v>
      </c>
      <c r="E71" s="73">
        <f>IFERROR(E69/E68/1000,)</f>
        <v>43.902311694833337</v>
      </c>
      <c r="F71" s="73">
        <f>IFERROR(F69/F68/1000,)</f>
        <v>45.507693409693466</v>
      </c>
      <c r="G71" s="73">
        <f>IFERROR(((E71/F71)-1)*100,IF(E71+F71&lt;&gt;0,100,0))</f>
        <v>-3.5277149742732772</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2272</v>
      </c>
      <c r="C74" s="53">
        <v>1304</v>
      </c>
      <c r="D74" s="73">
        <f>IFERROR(((B74/C74)-1)*100,IF(B74+C74&lt;&gt;0,100,0))</f>
        <v>74.233128834355824</v>
      </c>
      <c r="E74" s="53">
        <v>52666</v>
      </c>
      <c r="F74" s="53">
        <v>42451</v>
      </c>
      <c r="G74" s="73">
        <f>IFERROR(((E74/F74)-1)*100,IF(E74+F74&lt;&gt;0,100,0))</f>
        <v>24.063037384278353</v>
      </c>
    </row>
    <row r="75" spans="1:7" s="15" customFormat="1" ht="12" x14ac:dyDescent="0.2">
      <c r="A75" s="66" t="s">
        <v>54</v>
      </c>
      <c r="B75" s="54">
        <v>472790869.80000001</v>
      </c>
      <c r="C75" s="53">
        <v>358093659.505</v>
      </c>
      <c r="D75" s="73">
        <f>IFERROR(((B75/C75)-1)*100,IF(B75+C75&lt;&gt;0,100,0))</f>
        <v>32.029947263949964</v>
      </c>
      <c r="E75" s="53">
        <v>13064834088.399</v>
      </c>
      <c r="F75" s="53">
        <v>12029185837.228001</v>
      </c>
      <c r="G75" s="73">
        <f>IFERROR(((E75/F75)-1)*100,IF(E75+F75&lt;&gt;0,100,0))</f>
        <v>8.6094625620120482</v>
      </c>
    </row>
    <row r="76" spans="1:7" s="15" customFormat="1" ht="12" x14ac:dyDescent="0.2">
      <c r="A76" s="66" t="s">
        <v>55</v>
      </c>
      <c r="B76" s="54">
        <v>486762788.84959</v>
      </c>
      <c r="C76" s="53">
        <v>331636641.14617997</v>
      </c>
      <c r="D76" s="73">
        <f>IFERROR(((B76/C76)-1)*100,IF(B76+C76&lt;&gt;0,100,0))</f>
        <v>46.775937413692773</v>
      </c>
      <c r="E76" s="53">
        <v>13731679303.573999</v>
      </c>
      <c r="F76" s="53">
        <v>11188937082.627501</v>
      </c>
      <c r="G76" s="73">
        <f>IFERROR(((E76/F76)-1)*100,IF(E76+F76&lt;&gt;0,100,0))</f>
        <v>22.725502897808635</v>
      </c>
    </row>
    <row r="77" spans="1:7" s="15" customFormat="1" ht="12" x14ac:dyDescent="0.2">
      <c r="A77" s="66" t="s">
        <v>93</v>
      </c>
      <c r="B77" s="73">
        <f>IFERROR(B75/B74/1000,)</f>
        <v>208.09457297535212</v>
      </c>
      <c r="C77" s="73">
        <f>IFERROR(C75/C74/1000,)</f>
        <v>274.61170207438647</v>
      </c>
      <c r="D77" s="73">
        <f>IFERROR(((B77/C77)-1)*100,IF(B77+C77&lt;&gt;0,100,0))</f>
        <v>-24.222248577380824</v>
      </c>
      <c r="E77" s="73">
        <f>IFERROR(E75/E74/1000,)</f>
        <v>248.06961015453993</v>
      </c>
      <c r="F77" s="73">
        <f>IFERROR(F75/F74/1000,)</f>
        <v>283.36637151605379</v>
      </c>
      <c r="G77" s="73">
        <f>IFERROR(((E77/F77)-1)*100,IF(E77+F77&lt;&gt;0,100,0))</f>
        <v>-12.456228017696924</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116</v>
      </c>
      <c r="C80" s="53">
        <v>111</v>
      </c>
      <c r="D80" s="73">
        <f>IFERROR(((B80/C80)-1)*100,IF(B80+C80&lt;&gt;0,100,0))</f>
        <v>4.5045045045045029</v>
      </c>
      <c r="E80" s="53">
        <v>4846</v>
      </c>
      <c r="F80" s="53">
        <v>5339</v>
      </c>
      <c r="G80" s="73">
        <f>IFERROR(((E80/F80)-1)*100,IF(E80+F80&lt;&gt;0,100,0))</f>
        <v>-9.2339389398763849</v>
      </c>
    </row>
    <row r="81" spans="1:7" s="15" customFormat="1" ht="12" x14ac:dyDescent="0.2">
      <c r="A81" s="66" t="s">
        <v>54</v>
      </c>
      <c r="B81" s="54">
        <v>12272038.554</v>
      </c>
      <c r="C81" s="53">
        <v>6350714.1179999998</v>
      </c>
      <c r="D81" s="73">
        <f>IFERROR(((B81/C81)-1)*100,IF(B81+C81&lt;&gt;0,100,0))</f>
        <v>93.238718134343827</v>
      </c>
      <c r="E81" s="53">
        <v>401996011.52899998</v>
      </c>
      <c r="F81" s="53">
        <v>366542937.85500002</v>
      </c>
      <c r="G81" s="73">
        <f>IFERROR(((E81/F81)-1)*100,IF(E81+F81&lt;&gt;0,100,0))</f>
        <v>9.6722839298092786</v>
      </c>
    </row>
    <row r="82" spans="1:7" s="15" customFormat="1" ht="12" x14ac:dyDescent="0.2">
      <c r="A82" s="66" t="s">
        <v>55</v>
      </c>
      <c r="B82" s="54">
        <v>1179560.1466897</v>
      </c>
      <c r="C82" s="53">
        <v>-1723834.18905981</v>
      </c>
      <c r="D82" s="73">
        <f>IFERROR(((B82/C82)-1)*100,IF(B82+C82&lt;&gt;0,100,0))</f>
        <v>-168.42654323575283</v>
      </c>
      <c r="E82" s="53">
        <v>88942098.720589802</v>
      </c>
      <c r="F82" s="53">
        <v>78122992.034572303</v>
      </c>
      <c r="G82" s="73">
        <f>IFERROR(((E82/F82)-1)*100,IF(E82+F82&lt;&gt;0,100,0))</f>
        <v>13.848812499692343</v>
      </c>
    </row>
    <row r="83" spans="1:7" x14ac:dyDescent="0.2">
      <c r="A83" s="66" t="s">
        <v>93</v>
      </c>
      <c r="B83" s="73">
        <f>IFERROR(B81/B80/1000,)</f>
        <v>105.79343581034482</v>
      </c>
      <c r="C83" s="73">
        <f>IFERROR(C81/C80/1000,)</f>
        <v>57.213640702702705</v>
      </c>
      <c r="D83" s="73">
        <f>IFERROR(((B83/C83)-1)*100,IF(B83+C83&lt;&gt;0,100,0))</f>
        <v>84.909463042346232</v>
      </c>
      <c r="E83" s="73">
        <f>IFERROR(E81/E80/1000,)</f>
        <v>82.954191400949227</v>
      </c>
      <c r="F83" s="73">
        <f>IFERROR(F81/F80/1000,)</f>
        <v>68.653856125678971</v>
      </c>
      <c r="G83" s="73">
        <f>IFERROR(((E83/F83)-1)*100,IF(E83+F83&lt;&gt;0,100,0))</f>
        <v>20.829616983337118</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6206</v>
      </c>
      <c r="C86" s="51">
        <f>C68+C74+C80</f>
        <v>4542</v>
      </c>
      <c r="D86" s="73">
        <f>IFERROR(((B86/C86)-1)*100,IF(B86+C86&lt;&gt;0,100,0))</f>
        <v>36.635843240863068</v>
      </c>
      <c r="E86" s="51">
        <f>E68+E74+E80</f>
        <v>169867</v>
      </c>
      <c r="F86" s="51">
        <f>F68+F74+F80</f>
        <v>148724</v>
      </c>
      <c r="G86" s="73">
        <f>IFERROR(((E86/F86)-1)*100,IF(E86+F86&lt;&gt;0,100,0))</f>
        <v>14.216266372609665</v>
      </c>
    </row>
    <row r="87" spans="1:7" s="15" customFormat="1" ht="12" x14ac:dyDescent="0.2">
      <c r="A87" s="66" t="s">
        <v>54</v>
      </c>
      <c r="B87" s="51">
        <f t="shared" ref="B87:C87" si="1">B69+B75+B81</f>
        <v>627218475.0430001</v>
      </c>
      <c r="C87" s="51">
        <f t="shared" si="1"/>
        <v>507376927.69499999</v>
      </c>
      <c r="D87" s="73">
        <f>IFERROR(((B87/C87)-1)*100,IF(B87+C87&lt;&gt;0,100,0))</f>
        <v>23.619825972859477</v>
      </c>
      <c r="E87" s="51">
        <f t="shared" ref="E87:F87" si="2">E69+E75+E81</f>
        <v>18399474330.401001</v>
      </c>
      <c r="F87" s="51">
        <f t="shared" si="2"/>
        <v>16989002301.697001</v>
      </c>
      <c r="G87" s="73">
        <f>IFERROR(((E87/F87)-1)*100,IF(E87+F87&lt;&gt;0,100,0))</f>
        <v>8.3022652163812438</v>
      </c>
    </row>
    <row r="88" spans="1:7" s="15" customFormat="1" ht="12" x14ac:dyDescent="0.2">
      <c r="A88" s="66" t="s">
        <v>55</v>
      </c>
      <c r="B88" s="51">
        <f t="shared" ref="B88:C88" si="3">B70+B76+B82</f>
        <v>632690718.13578963</v>
      </c>
      <c r="C88" s="51">
        <f t="shared" si="3"/>
        <v>460515060.7062102</v>
      </c>
      <c r="D88" s="73">
        <f>IFERROR(((B88/C88)-1)*100,IF(B88+C88&lt;&gt;0,100,0))</f>
        <v>37.387627923730491</v>
      </c>
      <c r="E88" s="51">
        <f t="shared" ref="E88:F88" si="4">E70+E76+E82</f>
        <v>18935491084.159248</v>
      </c>
      <c r="F88" s="51">
        <f t="shared" si="4"/>
        <v>15482366334.788403</v>
      </c>
      <c r="G88" s="73">
        <f>IFERROR(((E88/F88)-1)*100,IF(E88+F88&lt;&gt;0,100,0))</f>
        <v>22.303598007571889</v>
      </c>
    </row>
    <row r="89" spans="1:7" x14ac:dyDescent="0.2">
      <c r="A89" s="66" t="s">
        <v>94</v>
      </c>
      <c r="B89" s="73">
        <f>IFERROR((B75/B87)*100,IF(B75+B87&lt;&gt;0,100,0))</f>
        <v>75.378976961350986</v>
      </c>
      <c r="C89" s="73">
        <f>IFERROR((C75/C87)*100,IF(C75+C87&lt;&gt;0,100,0))</f>
        <v>70.57744252026005</v>
      </c>
      <c r="D89" s="73">
        <f>IFERROR(((B89/C89)-1)*100,IF(B89+C89&lt;&gt;0,100,0))</f>
        <v>6.8032139868380748</v>
      </c>
      <c r="E89" s="73">
        <f>IFERROR((E75/E87)*100,IF(E75+E87&lt;&gt;0,100,0))</f>
        <v>71.006561675581651</v>
      </c>
      <c r="F89" s="73">
        <f>IFERROR((F75/F87)*100,IF(F75+F87&lt;&gt;0,100,0))</f>
        <v>70.805722570456226</v>
      </c>
      <c r="G89" s="73">
        <f>IFERROR(((E89/F89)-1)*100,IF(E89+F89&lt;&gt;0,100,0))</f>
        <v>0.28364812593442146</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80520085.586999997</v>
      </c>
      <c r="C97" s="107">
        <v>84509673.562000006</v>
      </c>
      <c r="D97" s="52">
        <f>B97-C97</f>
        <v>-3989587.9750000089</v>
      </c>
      <c r="E97" s="107">
        <v>2228829255.803</v>
      </c>
      <c r="F97" s="107">
        <v>1781675016.773</v>
      </c>
      <c r="G97" s="68">
        <f>E97-F97</f>
        <v>447154239.02999997</v>
      </c>
    </row>
    <row r="98" spans="1:7" s="15" customFormat="1" ht="13.5" x14ac:dyDescent="0.2">
      <c r="A98" s="66" t="s">
        <v>88</v>
      </c>
      <c r="B98" s="53">
        <v>101420483.969</v>
      </c>
      <c r="C98" s="107">
        <v>85304369.783999994</v>
      </c>
      <c r="D98" s="52">
        <f>B98-C98</f>
        <v>16116114.185000002</v>
      </c>
      <c r="E98" s="107">
        <v>2216731899.3649998</v>
      </c>
      <c r="F98" s="107">
        <v>1752122205.2060001</v>
      </c>
      <c r="G98" s="68">
        <f>E98-F98</f>
        <v>464609694.15899968</v>
      </c>
    </row>
    <row r="99" spans="1:7" s="15" customFormat="1" ht="12" x14ac:dyDescent="0.2">
      <c r="A99" s="69" t="s">
        <v>16</v>
      </c>
      <c r="B99" s="52">
        <f>B97-B98</f>
        <v>-20900398.381999999</v>
      </c>
      <c r="C99" s="52">
        <f>C97-C98</f>
        <v>-794696.22199998796</v>
      </c>
      <c r="D99" s="70"/>
      <c r="E99" s="52">
        <f>E97-E98</f>
        <v>12097356.438000202</v>
      </c>
      <c r="F99" s="70">
        <f>F97-F98</f>
        <v>29552811.566999912</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1367.22624667933</v>
      </c>
      <c r="C111" s="108">
        <v>1117.0217566922599</v>
      </c>
      <c r="D111" s="73">
        <f>IFERROR(((B111/C111)-1)*100,IF(B111+C111&lt;&gt;0,100,0))</f>
        <v>22.399249476391493</v>
      </c>
      <c r="E111" s="72"/>
      <c r="F111" s="109">
        <v>1370.28888008635</v>
      </c>
      <c r="G111" s="109">
        <v>1362.81033622924</v>
      </c>
    </row>
    <row r="112" spans="1:7" s="15" customFormat="1" ht="12" x14ac:dyDescent="0.2">
      <c r="A112" s="66" t="s">
        <v>50</v>
      </c>
      <c r="B112" s="109">
        <v>1340.94387935077</v>
      </c>
      <c r="C112" s="108">
        <v>1100.8606082973499</v>
      </c>
      <c r="D112" s="73">
        <f>IFERROR(((B112/C112)-1)*100,IF(B112+C112&lt;&gt;0,100,0))</f>
        <v>21.808689423881344</v>
      </c>
      <c r="E112" s="72"/>
      <c r="F112" s="109">
        <v>1344.0334794944799</v>
      </c>
      <c r="G112" s="109">
        <v>1336.4560997583001</v>
      </c>
    </row>
    <row r="113" spans="1:7" s="15" customFormat="1" ht="12" x14ac:dyDescent="0.2">
      <c r="A113" s="66" t="s">
        <v>51</v>
      </c>
      <c r="B113" s="109">
        <v>1534.31393207512</v>
      </c>
      <c r="C113" s="108">
        <v>1200.5154970004201</v>
      </c>
      <c r="D113" s="73">
        <f>IFERROR(((B113/C113)-1)*100,IF(B113+C113&lt;&gt;0,100,0))</f>
        <v>27.804591936440715</v>
      </c>
      <c r="E113" s="72"/>
      <c r="F113" s="109">
        <v>1537.06085227874</v>
      </c>
      <c r="G113" s="109">
        <v>1530.6183898680799</v>
      </c>
    </row>
    <row r="114" spans="1:7" s="25" customFormat="1" ht="12" x14ac:dyDescent="0.2">
      <c r="A114" s="69" t="s">
        <v>52</v>
      </c>
      <c r="B114" s="73"/>
      <c r="C114" s="72"/>
      <c r="D114" s="74"/>
      <c r="E114" s="72"/>
      <c r="F114" s="58"/>
      <c r="G114" s="58"/>
    </row>
    <row r="115" spans="1:7" s="15" customFormat="1" ht="12" x14ac:dyDescent="0.2">
      <c r="A115" s="66" t="s">
        <v>56</v>
      </c>
      <c r="B115" s="109">
        <v>866.45471650322895</v>
      </c>
      <c r="C115" s="108">
        <v>802.86065840345498</v>
      </c>
      <c r="D115" s="73">
        <f>IFERROR(((B115/C115)-1)*100,IF(B115+C115&lt;&gt;0,100,0))</f>
        <v>7.9209334065808212</v>
      </c>
      <c r="E115" s="72"/>
      <c r="F115" s="109">
        <v>866.45471650322895</v>
      </c>
      <c r="G115" s="109">
        <v>866.13544116139803</v>
      </c>
    </row>
    <row r="116" spans="1:7" s="15" customFormat="1" ht="12" x14ac:dyDescent="0.2">
      <c r="A116" s="66" t="s">
        <v>57</v>
      </c>
      <c r="B116" s="109">
        <v>1252.06369920466</v>
      </c>
      <c r="C116" s="108">
        <v>1106.9365561812599</v>
      </c>
      <c r="D116" s="73">
        <f>IFERROR(((B116/C116)-1)*100,IF(B116+C116&lt;&gt;0,100,0))</f>
        <v>13.110701079749653</v>
      </c>
      <c r="E116" s="72"/>
      <c r="F116" s="109">
        <v>1253.4839542423199</v>
      </c>
      <c r="G116" s="109">
        <v>1249.37758358724</v>
      </c>
    </row>
    <row r="117" spans="1:7" s="15" customFormat="1" ht="12" x14ac:dyDescent="0.2">
      <c r="A117" s="66" t="s">
        <v>59</v>
      </c>
      <c r="B117" s="109">
        <v>1615.0872255982999</v>
      </c>
      <c r="C117" s="108">
        <v>1301.8408020029301</v>
      </c>
      <c r="D117" s="73">
        <f>IFERROR(((B117/C117)-1)*100,IF(B117+C117&lt;&gt;0,100,0))</f>
        <v>24.061807182063166</v>
      </c>
      <c r="E117" s="72"/>
      <c r="F117" s="109">
        <v>1619.32796016463</v>
      </c>
      <c r="G117" s="109">
        <v>1610.0680421865</v>
      </c>
    </row>
    <row r="118" spans="1:7" s="15" customFormat="1" ht="12" x14ac:dyDescent="0.2">
      <c r="A118" s="66" t="s">
        <v>58</v>
      </c>
      <c r="B118" s="109">
        <v>1579.3425086141301</v>
      </c>
      <c r="C118" s="108">
        <v>1181.4231377408501</v>
      </c>
      <c r="D118" s="73">
        <f>IFERROR(((B118/C118)-1)*100,IF(B118+C118&lt;&gt;0,100,0))</f>
        <v>33.681359215140525</v>
      </c>
      <c r="E118" s="72"/>
      <c r="F118" s="109">
        <v>1584.0473018175301</v>
      </c>
      <c r="G118" s="109">
        <v>1572.47420479318</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95</v>
      </c>
      <c r="C127" s="53">
        <v>264</v>
      </c>
      <c r="D127" s="73">
        <f>IFERROR(((B127/C127)-1)*100,IF(B127+C127&lt;&gt;0,100,0))</f>
        <v>-64.015151515151516</v>
      </c>
      <c r="E127" s="53">
        <v>5046</v>
      </c>
      <c r="F127" s="53">
        <v>5013</v>
      </c>
      <c r="G127" s="73">
        <f>IFERROR(((E127/F127)-1)*100,IF(E127+F127&lt;&gt;0,100,0))</f>
        <v>0.6582884500299313</v>
      </c>
    </row>
    <row r="128" spans="1:7" s="15" customFormat="1" ht="12" x14ac:dyDescent="0.2">
      <c r="A128" s="66" t="s">
        <v>74</v>
      </c>
      <c r="B128" s="54">
        <v>20</v>
      </c>
      <c r="C128" s="53">
        <v>16</v>
      </c>
      <c r="D128" s="73">
        <f>IFERROR(((B128/C128)-1)*100,IF(B128+C128&lt;&gt;0,100,0))</f>
        <v>25</v>
      </c>
      <c r="E128" s="53">
        <v>136</v>
      </c>
      <c r="F128" s="53">
        <v>158</v>
      </c>
      <c r="G128" s="73">
        <f>IFERROR(((E128/F128)-1)*100,IF(E128+F128&lt;&gt;0,100,0))</f>
        <v>-13.924050632911388</v>
      </c>
    </row>
    <row r="129" spans="1:7" s="25" customFormat="1" ht="12" x14ac:dyDescent="0.2">
      <c r="A129" s="69" t="s">
        <v>34</v>
      </c>
      <c r="B129" s="70">
        <f>SUM(B126:B128)</f>
        <v>115</v>
      </c>
      <c r="C129" s="70">
        <f>SUM(C126:C128)</f>
        <v>280</v>
      </c>
      <c r="D129" s="73">
        <f>IFERROR(((B129/C129)-1)*100,IF(B129+C129&lt;&gt;0,100,0))</f>
        <v>-58.928571428571431</v>
      </c>
      <c r="E129" s="70">
        <f>SUM(E126:E128)</f>
        <v>5182</v>
      </c>
      <c r="F129" s="70">
        <f>SUM(F126:F128)</f>
        <v>5171</v>
      </c>
      <c r="G129" s="73">
        <f>IFERROR(((E129/F129)-1)*100,IF(E129+F129&lt;&gt;0,100,0))</f>
        <v>0.21272481144847255</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0</v>
      </c>
      <c r="C132" s="53">
        <v>23</v>
      </c>
      <c r="D132" s="73">
        <f>IFERROR(((B132/C132)-1)*100,IF(B132+C132&lt;&gt;0,100,0))</f>
        <v>-100</v>
      </c>
      <c r="E132" s="53">
        <v>287</v>
      </c>
      <c r="F132" s="53">
        <v>525</v>
      </c>
      <c r="G132" s="73">
        <f>IFERROR(((E132/F132)-1)*100,IF(E132+F132&lt;&gt;0,100,0))</f>
        <v>-45.333333333333336</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0</v>
      </c>
      <c r="C134" s="70">
        <f>SUM(C132:C133)</f>
        <v>23</v>
      </c>
      <c r="D134" s="73">
        <f>IFERROR(((B134/C134)-1)*100,IF(B134+C134&lt;&gt;0,100,0))</f>
        <v>-100</v>
      </c>
      <c r="E134" s="70">
        <f>SUM(E132:E133)</f>
        <v>287</v>
      </c>
      <c r="F134" s="70">
        <f>SUM(F132:F133)</f>
        <v>525</v>
      </c>
      <c r="G134" s="73">
        <f>IFERROR(((E134/F134)-1)*100,IF(E134+F134&lt;&gt;0,100,0))</f>
        <v>-45.333333333333336</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60432</v>
      </c>
      <c r="C138" s="53">
        <v>263490</v>
      </c>
      <c r="D138" s="73">
        <f>IFERROR(((B138/C138)-1)*100,IF(B138+C138&lt;&gt;0,100,0))</f>
        <v>-77.064784242286237</v>
      </c>
      <c r="E138" s="53">
        <v>6918595</v>
      </c>
      <c r="F138" s="53">
        <v>6711679</v>
      </c>
      <c r="G138" s="73">
        <f>IFERROR(((E138/F138)-1)*100,IF(E138+F138&lt;&gt;0,100,0))</f>
        <v>3.0829245558376739</v>
      </c>
    </row>
    <row r="139" spans="1:7" s="15" customFormat="1" ht="12" x14ac:dyDescent="0.2">
      <c r="A139" s="66" t="s">
        <v>74</v>
      </c>
      <c r="B139" s="54">
        <v>246</v>
      </c>
      <c r="C139" s="53">
        <v>199</v>
      </c>
      <c r="D139" s="73">
        <f>IFERROR(((B139/C139)-1)*100,IF(B139+C139&lt;&gt;0,100,0))</f>
        <v>23.61809045226131</v>
      </c>
      <c r="E139" s="53">
        <v>4350</v>
      </c>
      <c r="F139" s="53">
        <v>7327</v>
      </c>
      <c r="G139" s="73">
        <f>IFERROR(((E139/F139)-1)*100,IF(E139+F139&lt;&gt;0,100,0))</f>
        <v>-40.630544561211956</v>
      </c>
    </row>
    <row r="140" spans="1:7" s="15" customFormat="1" ht="12" x14ac:dyDescent="0.2">
      <c r="A140" s="69" t="s">
        <v>34</v>
      </c>
      <c r="B140" s="70">
        <f>SUM(B137:B139)</f>
        <v>60678</v>
      </c>
      <c r="C140" s="70">
        <f>SUM(C137:C139)</f>
        <v>263689</v>
      </c>
      <c r="D140" s="73">
        <f>IFERROR(((B140/C140)-1)*100,IF(B140+C140&lt;&gt;0,100,0))</f>
        <v>-76.988801201415299</v>
      </c>
      <c r="E140" s="70">
        <f>SUM(E137:E139)</f>
        <v>6922945</v>
      </c>
      <c r="F140" s="70">
        <f>SUM(F137:F139)</f>
        <v>6719006</v>
      </c>
      <c r="G140" s="73">
        <f>IFERROR(((E140/F140)-1)*100,IF(E140+F140&lt;&gt;0,100,0))</f>
        <v>3.0352555124969482</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0</v>
      </c>
      <c r="C143" s="53">
        <v>1160</v>
      </c>
      <c r="D143" s="73">
        <f>IFERROR(((B143/C143)-1)*100,)</f>
        <v>-100</v>
      </c>
      <c r="E143" s="53">
        <v>337902</v>
      </c>
      <c r="F143" s="53">
        <v>205573</v>
      </c>
      <c r="G143" s="73">
        <f>IFERROR(((E143/F143)-1)*100,)</f>
        <v>64.370807450394736</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0</v>
      </c>
      <c r="C145" s="70">
        <f>SUM(C143:C144)</f>
        <v>1160</v>
      </c>
      <c r="D145" s="73">
        <f>IFERROR(((B145/C145)-1)*100,)</f>
        <v>-100</v>
      </c>
      <c r="E145" s="70">
        <f>SUM(E143:E144)</f>
        <v>337902</v>
      </c>
      <c r="F145" s="70">
        <f>SUM(F143:F144)</f>
        <v>205573</v>
      </c>
      <c r="G145" s="73">
        <f>IFERROR(((E145/F145)-1)*100,)</f>
        <v>64.370807450394736</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6226500.3077199999</v>
      </c>
      <c r="C149" s="53">
        <v>24340387.468630001</v>
      </c>
      <c r="D149" s="73">
        <f>IFERROR(((B149/C149)-1)*100,IF(B149+C149&lt;&gt;0,100,0))</f>
        <v>-74.419058382925328</v>
      </c>
      <c r="E149" s="53">
        <v>708440708.72001004</v>
      </c>
      <c r="F149" s="53">
        <v>612963472.12679005</v>
      </c>
      <c r="G149" s="73">
        <f>IFERROR(((E149/F149)-1)*100,IF(E149+F149&lt;&gt;0,100,0))</f>
        <v>15.576333816751609</v>
      </c>
    </row>
    <row r="150" spans="1:7" x14ac:dyDescent="0.2">
      <c r="A150" s="66" t="s">
        <v>74</v>
      </c>
      <c r="B150" s="54">
        <v>2896917.45</v>
      </c>
      <c r="C150" s="53">
        <v>2021027.49</v>
      </c>
      <c r="D150" s="73">
        <f>IFERROR(((B150/C150)-1)*100,IF(B150+C150&lt;&gt;0,100,0))</f>
        <v>43.338844440953153</v>
      </c>
      <c r="E150" s="53">
        <v>50084780.409999996</v>
      </c>
      <c r="F150" s="53">
        <v>53438030.340000004</v>
      </c>
      <c r="G150" s="73">
        <f>IFERROR(((E150/F150)-1)*100,IF(E150+F150&lt;&gt;0,100,0))</f>
        <v>-6.2750253118704418</v>
      </c>
    </row>
    <row r="151" spans="1:7" s="15" customFormat="1" ht="12" x14ac:dyDescent="0.2">
      <c r="A151" s="69" t="s">
        <v>34</v>
      </c>
      <c r="B151" s="70">
        <f>SUM(B148:B150)</f>
        <v>9123417.757720001</v>
      </c>
      <c r="C151" s="70">
        <f>SUM(C148:C150)</f>
        <v>26361414.958629999</v>
      </c>
      <c r="D151" s="73">
        <f>IFERROR(((B151/C151)-1)*100,IF(B151+C151&lt;&gt;0,100,0))</f>
        <v>-65.391016483607814</v>
      </c>
      <c r="E151" s="70">
        <f>SUM(E148:E150)</f>
        <v>758525489.13001001</v>
      </c>
      <c r="F151" s="70">
        <f>SUM(F148:F150)</f>
        <v>666401502.46679008</v>
      </c>
      <c r="G151" s="73">
        <f>IFERROR(((E151/F151)-1)*100,IF(E151+F151&lt;&gt;0,100,0))</f>
        <v>13.82409648270726</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0</v>
      </c>
      <c r="C154" s="53">
        <v>2042.5450000000001</v>
      </c>
      <c r="D154" s="73">
        <f>IFERROR(((B154/C154)-1)*100,IF(B154+C154&lt;&gt;0,100,0))</f>
        <v>-100</v>
      </c>
      <c r="E154" s="53">
        <v>532609.95316000003</v>
      </c>
      <c r="F154" s="53">
        <v>277002.00722000003</v>
      </c>
      <c r="G154" s="73">
        <f>IFERROR(((E154/F154)-1)*100,IF(E154+F154&lt;&gt;0,100,0))</f>
        <v>92.276568139447292</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0</v>
      </c>
      <c r="C156" s="70">
        <f>SUM(C154:C155)</f>
        <v>2042.5450000000001</v>
      </c>
      <c r="D156" s="73">
        <f>IFERROR(((B156/C156)-1)*100,IF(B156+C156&lt;&gt;0,100,0))</f>
        <v>-100</v>
      </c>
      <c r="E156" s="70">
        <f>SUM(E154:E155)</f>
        <v>532609.95316000003</v>
      </c>
      <c r="F156" s="70">
        <f>SUM(F154:F155)</f>
        <v>277002.00722000003</v>
      </c>
      <c r="G156" s="73">
        <f>IFERROR(((E156/F156)-1)*100,IF(E156+F156&lt;&gt;0,100,0))</f>
        <v>92.276568139447292</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2021928</v>
      </c>
      <c r="C160" s="53">
        <v>1854483</v>
      </c>
      <c r="D160" s="73">
        <f>IFERROR(((B160/C160)-1)*100,IF(B160+C160&lt;&gt;0,100,0))</f>
        <v>9.0292011304498274</v>
      </c>
      <c r="E160" s="65"/>
      <c r="F160" s="65"/>
      <c r="G160" s="52"/>
    </row>
    <row r="161" spans="1:7" s="15" customFormat="1" ht="12" x14ac:dyDescent="0.2">
      <c r="A161" s="66" t="s">
        <v>74</v>
      </c>
      <c r="B161" s="54">
        <v>978</v>
      </c>
      <c r="C161" s="53">
        <v>1562</v>
      </c>
      <c r="D161" s="73">
        <f>IFERROR(((B161/C161)-1)*100,IF(B161+C161&lt;&gt;0,100,0))</f>
        <v>-37.38796414852753</v>
      </c>
      <c r="E161" s="65"/>
      <c r="F161" s="65"/>
      <c r="G161" s="52"/>
    </row>
    <row r="162" spans="1:7" s="25" customFormat="1" ht="12" x14ac:dyDescent="0.2">
      <c r="A162" s="69" t="s">
        <v>34</v>
      </c>
      <c r="B162" s="70">
        <f>SUM(B159:B161)</f>
        <v>2022906</v>
      </c>
      <c r="C162" s="70">
        <f>SUM(C159:C161)</f>
        <v>1856045</v>
      </c>
      <c r="D162" s="73">
        <f>IFERROR(((B162/C162)-1)*100,IF(B162+C162&lt;&gt;0,100,0))</f>
        <v>8.9901376313613177</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233682</v>
      </c>
      <c r="C165" s="53">
        <v>250060</v>
      </c>
      <c r="D165" s="73">
        <f>IFERROR(((B165/C165)-1)*100,IF(B165+C165&lt;&gt;0,100,0))</f>
        <v>-6.5496280892585741</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233682</v>
      </c>
      <c r="C167" s="70">
        <f>SUM(C165:C166)</f>
        <v>250060</v>
      </c>
      <c r="D167" s="73">
        <f>IFERROR(((B167/C167)-1)*100,IF(B167+C167&lt;&gt;0,100,0))</f>
        <v>-6.5496280892585741</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14760</v>
      </c>
      <c r="C175" s="88">
        <v>10606</v>
      </c>
      <c r="D175" s="73">
        <f>IFERROR(((B175/C175)-1)*100,IF(B175+C175&lt;&gt;0,100,0))</f>
        <v>39.166509522911561</v>
      </c>
      <c r="E175" s="88">
        <v>486736</v>
      </c>
      <c r="F175" s="88">
        <v>454866</v>
      </c>
      <c r="G175" s="73">
        <f>IFERROR(((E175/F175)-1)*100,IF(E175+F175&lt;&gt;0,100,0))</f>
        <v>7.0064590450814146</v>
      </c>
    </row>
    <row r="176" spans="1:7" x14ac:dyDescent="0.2">
      <c r="A176" s="66" t="s">
        <v>32</v>
      </c>
      <c r="B176" s="87">
        <v>83214</v>
      </c>
      <c r="C176" s="88">
        <v>54948</v>
      </c>
      <c r="D176" s="73">
        <f t="shared" ref="D176:D178" si="5">IFERROR(((B176/C176)-1)*100,IF(B176+C176&lt;&gt;0,100,0))</f>
        <v>51.441362742956983</v>
      </c>
      <c r="E176" s="88">
        <v>2114766</v>
      </c>
      <c r="F176" s="88">
        <v>1898710</v>
      </c>
      <c r="G176" s="73">
        <f>IFERROR(((E176/F176)-1)*100,IF(E176+F176&lt;&gt;0,100,0))</f>
        <v>11.379094227133169</v>
      </c>
    </row>
    <row r="177" spans="1:7" x14ac:dyDescent="0.2">
      <c r="A177" s="66" t="s">
        <v>91</v>
      </c>
      <c r="B177" s="87">
        <v>33756336.655069999</v>
      </c>
      <c r="C177" s="88">
        <v>24855848.659790002</v>
      </c>
      <c r="D177" s="73">
        <f t="shared" si="5"/>
        <v>35.808425280922165</v>
      </c>
      <c r="E177" s="88">
        <v>765562082.90839601</v>
      </c>
      <c r="F177" s="88">
        <v>848233242.83713603</v>
      </c>
      <c r="G177" s="73">
        <f>IFERROR(((E177/F177)-1)*100,IF(E177+F177&lt;&gt;0,100,0))</f>
        <v>-9.7462768203029793</v>
      </c>
    </row>
    <row r="178" spans="1:7" x14ac:dyDescent="0.2">
      <c r="A178" s="66" t="s">
        <v>92</v>
      </c>
      <c r="B178" s="87">
        <v>227772</v>
      </c>
      <c r="C178" s="88">
        <v>168522</v>
      </c>
      <c r="D178" s="73">
        <f t="shared" si="5"/>
        <v>35.158614305550607</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492</v>
      </c>
      <c r="C181" s="88">
        <v>168</v>
      </c>
      <c r="D181" s="73">
        <f t="shared" ref="D181:D184" si="6">IFERROR(((B181/C181)-1)*100,IF(B181+C181&lt;&gt;0,100,0))</f>
        <v>192.85714285714283</v>
      </c>
      <c r="E181" s="88">
        <v>11132</v>
      </c>
      <c r="F181" s="88">
        <v>17388</v>
      </c>
      <c r="G181" s="73">
        <f t="shared" ref="G181" si="7">IFERROR(((E181/F181)-1)*100,IF(E181+F181&lt;&gt;0,100,0))</f>
        <v>-35.978835978835974</v>
      </c>
    </row>
    <row r="182" spans="1:7" x14ac:dyDescent="0.2">
      <c r="A182" s="66" t="s">
        <v>32</v>
      </c>
      <c r="B182" s="87">
        <v>3304</v>
      </c>
      <c r="C182" s="88">
        <v>1294</v>
      </c>
      <c r="D182" s="73">
        <f t="shared" si="6"/>
        <v>155.33230293663061</v>
      </c>
      <c r="E182" s="88">
        <v>126088</v>
      </c>
      <c r="F182" s="88">
        <v>185070</v>
      </c>
      <c r="G182" s="73">
        <f t="shared" ref="G182" si="8">IFERROR(((E182/F182)-1)*100,IF(E182+F182&lt;&gt;0,100,0))</f>
        <v>-31.870103204193011</v>
      </c>
    </row>
    <row r="183" spans="1:7" x14ac:dyDescent="0.2">
      <c r="A183" s="66" t="s">
        <v>91</v>
      </c>
      <c r="B183" s="87">
        <v>42650.366479999997</v>
      </c>
      <c r="C183" s="88">
        <v>18091.441019999998</v>
      </c>
      <c r="D183" s="73">
        <f t="shared" si="6"/>
        <v>135.74886286200325</v>
      </c>
      <c r="E183" s="88">
        <v>1673670.0322799999</v>
      </c>
      <c r="F183" s="88">
        <v>4453304.2905999999</v>
      </c>
      <c r="G183" s="73">
        <f t="shared" ref="G183" si="9">IFERROR(((E183/F183)-1)*100,IF(E183+F183&lt;&gt;0,100,0))</f>
        <v>-62.417343997517307</v>
      </c>
    </row>
    <row r="184" spans="1:7" x14ac:dyDescent="0.2">
      <c r="A184" s="66" t="s">
        <v>92</v>
      </c>
      <c r="B184" s="87">
        <v>70276</v>
      </c>
      <c r="C184" s="88">
        <v>74238</v>
      </c>
      <c r="D184" s="73">
        <f t="shared" si="6"/>
        <v>-5.3368894636170117</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2026-05-04T12:23:18Z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