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4580D164-0FD5-4E7C-BFC4-01B4CE45E84A}"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<sst xmlns="http://schemas.openxmlformats.org/spreadsheetml/2006/main" count="265" uniqueCount="100">
  <si>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</si>
  <si>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</si>
  <si>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</si>
  <si>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</si>
  <si>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</si>
  <si>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</si>
  <si>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</si>
  <si>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</si>
  <si>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</si>
  <si>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</si>
  <si>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</si>
  <si>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</si>
  <si>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</si>
  <si>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</si>
  <si>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</si>
  <si>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</si>
  <si>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</si>
  <si>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</si>
  <si>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</si>
  <si>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</si>
  <si>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</si>
  <si>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</si>
  <si>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</si>
  <si>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</si>
  <si>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</si>
  <si>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</si>
  <si>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</si>
  <si>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</si>
  <si>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</si>
  <si>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</si>
  <si>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</si>
  <si>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</si>
  <si>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</si>
  <si>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</si>
  <si>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</si>
  <si>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</si>
  <si>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</si>
  <si>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</si>
  <si>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</si>
  <si>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</si>
  <si>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</si>
  <si>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</si>
  <si>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</si>
  <si>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</si>
  <si>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</si>
  <si>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</si>
  <si>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</si>
  <si>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</si>
  <si>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</si>
  <si>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</si>
  <si>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</si>
  <si>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</si>
  <si>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</si>
  <si>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</si>
  <si>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</si>
  <si>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</si>
  <si>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</si>
  <si>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</si>
  <si>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</si>
  <si>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</si>
  <si>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</si>
  <si>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</si>
  <si>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</si>
  <si>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</si>
  <si>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</si>
  <si>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</si>
  <si>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</si>
  <si>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</si>
  <si>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</si>
  <si>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</si>
  <si>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</si>
  <si>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</si>
  <si>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</si>
  <si>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</si>
  <si>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</si>
  <si>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</si>
  <si>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</si>
  <si>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</si>
  <si>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</si>
  <si>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</si>
  <si>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</si>
  <si>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</si>
  <si>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</si>
  <si>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</si>
  <si>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</si>
  <si>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</si>
  <si>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</si>
  <si>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</si>
  <si>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</si>
  <si>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</si>
  <si>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</si>
  <si>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</si>
  <si>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</si>
  <si>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</si>
  <si>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</si>
  <si>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</si>
  <si>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</si>
  <si>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29 May 2026</t>
  </si>
  <si>
    <t>29.05.2026</t>
  </si>
  <si>
    <t>30.05.2025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</si>
</sst>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1654254</v>
      </c>
      <c r="C11" s="54">
        <v>1859986</v>
      </c>
      <c r="D11" s="73">
        <f>IFERROR(((B11/C11)-1)*100,IF(B11+C11&lt;&gt;0,100,0))</f>
        <v>-11.060943469466977</v>
      </c>
      <c r="E11" s="54">
        <v>42871977</v>
      </c>
      <c r="F11" s="54">
        <v>39067165</v>
      </c>
      <c r="G11" s="73">
        <f>IFERROR(((E11/F11)-1)*100,IF(E11+F11&lt;&gt;0,100,0))</f>
        <v>9.7391556310779226</v>
      </c>
    </row>
    <row r="12" spans="1:7" s="15" customFormat="1" ht="12" x14ac:dyDescent="0.2">
      <c r="A12" s="51" t="s">
        <v>9</v>
      </c>
      <c r="B12" s="54">
        <v>1383524.946</v>
      </c>
      <c r="C12" s="54">
        <v>1647712.1880000001</v>
      </c>
      <c r="D12" s="73">
        <f>IFERROR(((B12/C12)-1)*100,IF(B12+C12&lt;&gt;0,100,0))</f>
        <v>-16.033579403249519</v>
      </c>
      <c r="E12" s="54">
        <v>35936648.090999998</v>
      </c>
      <c r="F12" s="54">
        <v>33600053.717</v>
      </c>
      <c r="G12" s="73">
        <f>IFERROR(((E12/F12)-1)*100,IF(E12+F12&lt;&gt;0,100,0))</f>
        <v>6.9541388048965924</v>
      </c>
    </row>
    <row r="13" spans="1:7" s="15" customFormat="1" ht="12" x14ac:dyDescent="0.2">
      <c r="A13" s="51" t="s">
        <v>10</v>
      </c>
      <c r="B13" s="54">
        <v>140152185.90217301</v>
      </c>
      <c r="C13" s="54">
        <v>129501585.820052</v>
      </c>
      <c r="D13" s="73">
        <f>IFERROR(((B13/C13)-1)*100,IF(B13+C13&lt;&gt;0,100,0))</f>
        <v>8.2243008953731831</v>
      </c>
      <c r="E13" s="54">
        <v>3348680879.1872702</v>
      </c>
      <c r="F13" s="54">
        <v>2656131458.4107499</v>
      </c>
      <c r="G13" s="73">
        <f>IFERROR(((E13/F13)-1)*100,IF(E13+F13&lt;&gt;0,100,0))</f>
        <v>26.073612380273346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457</v>
      </c>
      <c r="C16" s="54">
        <v>517</v>
      </c>
      <c r="D16" s="73">
        <f>IFERROR(((B16/C16)-1)*100,IF(B16+C16&lt;&gt;0,100,0))</f>
        <v>-11.605415860735013</v>
      </c>
      <c r="E16" s="54">
        <v>11230</v>
      </c>
      <c r="F16" s="54">
        <v>9419</v>
      </c>
      <c r="G16" s="73">
        <f>IFERROR(((E16/F16)-1)*100,IF(E16+F16&lt;&gt;0,100,0))</f>
        <v>19.227094171355773</v>
      </c>
    </row>
    <row r="17" spans="1:7" s="15" customFormat="1" ht="12" x14ac:dyDescent="0.2">
      <c r="A17" s="51" t="s">
        <v>9</v>
      </c>
      <c r="B17" s="54">
        <v>202274.86799999999</v>
      </c>
      <c r="C17" s="54">
        <v>241557.97099999999</v>
      </c>
      <c r="D17" s="73">
        <f>IFERROR(((B17/C17)-1)*100,IF(B17+C17&lt;&gt;0,100,0))</f>
        <v>-16.262391523399579</v>
      </c>
      <c r="E17" s="54">
        <v>4856849.8090000004</v>
      </c>
      <c r="F17" s="54">
        <v>4019296.0210000002</v>
      </c>
      <c r="G17" s="73">
        <f>IFERROR(((E17/F17)-1)*100,IF(E17+F17&lt;&gt;0,100,0))</f>
        <v>20.83832053235075</v>
      </c>
    </row>
    <row r="18" spans="1:7" s="15" customFormat="1" ht="12" x14ac:dyDescent="0.2">
      <c r="A18" s="51" t="s">
        <v>10</v>
      </c>
      <c r="B18" s="54">
        <v>16802106.497328099</v>
      </c>
      <c r="C18" s="54">
        <v>14197744.428526999</v>
      </c>
      <c r="D18" s="73">
        <f>IFERROR(((B18/C18)-1)*100,IF(B18+C18&lt;&gt;0,100,0))</f>
        <v>18.34349168568108</v>
      </c>
      <c r="E18" s="54">
        <v>403339392.14256799</v>
      </c>
      <c r="F18" s="54">
        <v>294094962.918199</v>
      </c>
      <c r="G18" s="73">
        <f>IFERROR(((E18/F18)-1)*100,IF(E18+F18&lt;&gt;0,100,0))</f>
        <v>37.145970859335932</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29070593.895810001</v>
      </c>
      <c r="C24" s="53">
        <v>21372570.489229999</v>
      </c>
      <c r="D24" s="52">
        <f>B24-C24</f>
        <v>7698023.4065800011</v>
      </c>
      <c r="E24" s="54">
        <v>579653476.91296005</v>
      </c>
      <c r="F24" s="54">
        <v>344778381.69132</v>
      </c>
      <c r="G24" s="52">
        <f>E24-F24</f>
        <v>234875095.22164005</v>
      </c>
    </row>
    <row r="25" spans="1:7" s="15" customFormat="1" ht="12" x14ac:dyDescent="0.2">
      <c r="A25" s="55" t="s">
        <v>15</v>
      </c>
      <c r="B25" s="53">
        <v>35092534.51619</v>
      </c>
      <c r="C25" s="53">
        <v>29928563.775800001</v>
      </c>
      <c r="D25" s="52">
        <f>B25-C25</f>
        <v>5163970.740389999</v>
      </c>
      <c r="E25" s="54">
        <v>616153106.85224998</v>
      </c>
      <c r="F25" s="54">
        <v>455726351.12173998</v>
      </c>
      <c r="G25" s="52">
        <f>E25-F25</f>
        <v>160426755.73051</v>
      </c>
    </row>
    <row r="26" spans="1:7" s="25" customFormat="1" ht="12" x14ac:dyDescent="0.2">
      <c r="A26" s="56" t="s">
        <v>16</v>
      </c>
      <c r="B26" s="57">
        <f>B24-B25</f>
        <v>-6021940.6203799993</v>
      </c>
      <c r="C26" s="57">
        <f>C24-C25</f>
        <v>-8555993.2865700014</v>
      </c>
      <c r="D26" s="57"/>
      <c r="E26" s="57">
        <f>E24-E25</f>
        <v>-36499629.939289927</v>
      </c>
      <c r="F26" s="57">
        <f>F24-F25</f>
        <v>-110947969.43041998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114632.28542101</v>
      </c>
      <c r="C33" s="104">
        <v>94330.837544880007</v>
      </c>
      <c r="D33" s="73">
        <f t="shared" ref="D33:D42" si="0">IFERROR(((B33/C33)-1)*100,IF(B33+C33&lt;&gt;0,100,0))</f>
        <v>21.521538877963554</v>
      </c>
      <c r="E33" s="51"/>
      <c r="F33" s="104">
        <v>116278.49</v>
      </c>
      <c r="G33" s="104">
        <v>113215.96</v>
      </c>
    </row>
    <row r="34" spans="1:7" s="15" customFormat="1" ht="12" x14ac:dyDescent="0.2">
      <c r="A34" s="51" t="s">
        <v>23</v>
      </c>
      <c r="B34" s="104">
        <v>107173.72802783</v>
      </c>
      <c r="C34" s="104">
        <v>95160.536998199997</v>
      </c>
      <c r="D34" s="73">
        <f t="shared" si="0"/>
        <v>12.624131187760357</v>
      </c>
      <c r="E34" s="51"/>
      <c r="F34" s="104">
        <v>110214.56</v>
      </c>
      <c r="G34" s="104">
        <v>107130.44</v>
      </c>
    </row>
    <row r="35" spans="1:7" s="15" customFormat="1" ht="12" x14ac:dyDescent="0.2">
      <c r="A35" s="51" t="s">
        <v>24</v>
      </c>
      <c r="B35" s="104">
        <v>107954.4927432</v>
      </c>
      <c r="C35" s="104">
        <v>91531.566036999997</v>
      </c>
      <c r="D35" s="73">
        <f t="shared" si="0"/>
        <v>17.942363948587236</v>
      </c>
      <c r="E35" s="51"/>
      <c r="F35" s="104">
        <v>109879.9</v>
      </c>
      <c r="G35" s="104">
        <v>107555.62</v>
      </c>
    </row>
    <row r="36" spans="1:7" s="15" customFormat="1" ht="12" x14ac:dyDescent="0.2">
      <c r="A36" s="51" t="s">
        <v>25</v>
      </c>
      <c r="B36" s="104">
        <v>106822.78857946</v>
      </c>
      <c r="C36" s="104">
        <v>86553.424428719998</v>
      </c>
      <c r="D36" s="73">
        <f t="shared" si="0"/>
        <v>23.418327217581769</v>
      </c>
      <c r="E36" s="51"/>
      <c r="F36" s="104">
        <v>108468.42</v>
      </c>
      <c r="G36" s="104">
        <v>105378.37</v>
      </c>
    </row>
    <row r="37" spans="1:7" s="15" customFormat="1" ht="12" x14ac:dyDescent="0.2">
      <c r="A37" s="51" t="s">
        <v>79</v>
      </c>
      <c r="B37" s="104">
        <v>124841.66533169</v>
      </c>
      <c r="C37" s="104">
        <v>71785.9294792</v>
      </c>
      <c r="D37" s="73">
        <f t="shared" si="0"/>
        <v>73.908266198409976</v>
      </c>
      <c r="E37" s="51"/>
      <c r="F37" s="104">
        <v>127257.96</v>
      </c>
      <c r="G37" s="104">
        <v>121209.54</v>
      </c>
    </row>
    <row r="38" spans="1:7" s="15" customFormat="1" ht="12" x14ac:dyDescent="0.2">
      <c r="A38" s="51" t="s">
        <v>26</v>
      </c>
      <c r="B38" s="104">
        <v>127801.42884243</v>
      </c>
      <c r="C38" s="104">
        <v>134173.22151052</v>
      </c>
      <c r="D38" s="73">
        <f t="shared" si="0"/>
        <v>-4.7489302234502979</v>
      </c>
      <c r="E38" s="51"/>
      <c r="F38" s="104">
        <v>130252.85</v>
      </c>
      <c r="G38" s="104">
        <v>127426.55</v>
      </c>
    </row>
    <row r="39" spans="1:7" s="15" customFormat="1" ht="12" x14ac:dyDescent="0.2">
      <c r="A39" s="51" t="s">
        <v>27</v>
      </c>
      <c r="B39" s="104">
        <v>25513.743709040002</v>
      </c>
      <c r="C39" s="104">
        <v>21078.37789489</v>
      </c>
      <c r="D39" s="73">
        <f t="shared" si="0"/>
        <v>21.042253992539251</v>
      </c>
      <c r="E39" s="51"/>
      <c r="F39" s="104">
        <v>25971.06</v>
      </c>
      <c r="G39" s="104">
        <v>25303.54</v>
      </c>
    </row>
    <row r="40" spans="1:7" s="15" customFormat="1" ht="12" x14ac:dyDescent="0.2">
      <c r="A40" s="51" t="s">
        <v>28</v>
      </c>
      <c r="B40" s="104">
        <v>140644.96308726</v>
      </c>
      <c r="C40" s="104">
        <v>131173.94519972999</v>
      </c>
      <c r="D40" s="73">
        <f t="shared" si="0"/>
        <v>7.2201974813741465</v>
      </c>
      <c r="E40" s="51"/>
      <c r="F40" s="104">
        <v>142883.71</v>
      </c>
      <c r="G40" s="104">
        <v>139906.79999999999</v>
      </c>
    </row>
    <row r="41" spans="1:7" s="15" customFormat="1" ht="12" x14ac:dyDescent="0.2">
      <c r="A41" s="51" t="s">
        <v>29</v>
      </c>
      <c r="B41" s="59"/>
      <c r="C41" s="59"/>
      <c r="D41" s="73">
        <f t="shared" si="0"/>
        <v>0</v>
      </c>
      <c r="E41" s="51"/>
      <c r="F41" s="59"/>
      <c r="G41" s="59"/>
    </row>
    <row r="42" spans="1:7" s="15" customFormat="1" ht="12" x14ac:dyDescent="0.2">
      <c r="A42" s="51" t="s">
        <v>78</v>
      </c>
      <c r="B42" s="104">
        <v>631.04587722999997</v>
      </c>
      <c r="C42" s="104">
        <v>592.88070531999995</v>
      </c>
      <c r="D42" s="73">
        <f t="shared" si="0"/>
        <v>6.4372430351567589</v>
      </c>
      <c r="E42" s="51"/>
      <c r="F42" s="104">
        <v>644.19000000000005</v>
      </c>
      <c r="G42" s="104">
        <v>629.46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24959.503032079501</v>
      </c>
      <c r="D48" s="59"/>
      <c r="E48" s="105">
        <v>21234.232100446901</v>
      </c>
      <c r="F48" s="59"/>
      <c r="G48" s="73">
        <f>IFERROR(((C48/E48)-1)*100,IF(C48+E48&lt;&gt;0,100,0))</f>
        <v>17.543704495695867</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3648</v>
      </c>
      <c r="D54" s="62"/>
      <c r="E54" s="106">
        <v>594578</v>
      </c>
      <c r="F54" s="106">
        <v>91187866.280000001</v>
      </c>
      <c r="G54" s="106">
        <v>13353149.57333</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4870</v>
      </c>
      <c r="C68" s="53">
        <v>6246</v>
      </c>
      <c r="D68" s="73">
        <f>IFERROR(((B68/C68)-1)*100,IF(B68+C68&lt;&gt;0,100,0))</f>
        <v>-22.030099263528658</v>
      </c>
      <c r="E68" s="53">
        <v>135362</v>
      </c>
      <c r="F68" s="53">
        <v>124697</v>
      </c>
      <c r="G68" s="73">
        <f>IFERROR(((E68/F68)-1)*100,IF(E68+F68&lt;&gt;0,100,0))</f>
        <v>8.5527318219363657</v>
      </c>
    </row>
    <row r="69" spans="1:7" s="15" customFormat="1" ht="12" x14ac:dyDescent="0.2">
      <c r="A69" s="66" t="s">
        <v>54</v>
      </c>
      <c r="B69" s="54">
        <v>227249632.14500001</v>
      </c>
      <c r="C69" s="53">
        <v>259412846.67300001</v>
      </c>
      <c r="D69" s="73">
        <f>IFERROR(((B69/C69)-1)*100,IF(B69+C69&lt;&gt;0,100,0))</f>
        <v>-12.39846635989581</v>
      </c>
      <c r="E69" s="53">
        <v>5981511191.0620003</v>
      </c>
      <c r="F69" s="53">
        <v>5707638273.9200001</v>
      </c>
      <c r="G69" s="73">
        <f>IFERROR(((E69/F69)-1)*100,IF(E69+F69&lt;&gt;0,100,0))</f>
        <v>4.7983579897382667</v>
      </c>
    </row>
    <row r="70" spans="1:7" s="15" customFormat="1" ht="12" x14ac:dyDescent="0.2">
      <c r="A70" s="66" t="s">
        <v>55</v>
      </c>
      <c r="B70" s="54">
        <v>233858805.3603</v>
      </c>
      <c r="C70" s="53">
        <v>248680363.8461</v>
      </c>
      <c r="D70" s="73">
        <f>IFERROR(((B70/C70)-1)*100,IF(B70+C70&lt;&gt;0,100,0))</f>
        <v>-5.9600839634337044</v>
      </c>
      <c r="E70" s="53">
        <v>6188278211.3993502</v>
      </c>
      <c r="F70" s="53">
        <v>5248671398.26964</v>
      </c>
      <c r="G70" s="73">
        <f>IFERROR(((E70/F70)-1)*100,IF(E70+F70&lt;&gt;0,100,0))</f>
        <v>17.90180298655153</v>
      </c>
    </row>
    <row r="71" spans="1:7" s="15" customFormat="1" ht="12" x14ac:dyDescent="0.2">
      <c r="A71" s="66" t="s">
        <v>93</v>
      </c>
      <c r="B71" s="73">
        <f>IFERROR(B69/B68/1000,)</f>
        <v>46.663168818275153</v>
      </c>
      <c r="C71" s="73">
        <f>IFERROR(C69/C68/1000,)</f>
        <v>41.532636354947165</v>
      </c>
      <c r="D71" s="73">
        <f>IFERROR(((B71/C71)-1)*100,IF(B71+C71&lt;&gt;0,100,0))</f>
        <v>12.353014192215772</v>
      </c>
      <c r="E71" s="73">
        <f>IFERROR(E69/E68/1000,)</f>
        <v>44.188998323473349</v>
      </c>
      <c r="F71" s="73">
        <f>IFERROR(F69/F68/1000,)</f>
        <v>45.772057659125721</v>
      </c>
      <c r="G71" s="73">
        <f>IFERROR(((E71/F71)-1)*100,IF(E71+F71&lt;&gt;0,100,0))</f>
        <v>-3.4585714879627028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3282</v>
      </c>
      <c r="C74" s="53">
        <v>2424</v>
      </c>
      <c r="D74" s="73">
        <f>IFERROR(((B74/C74)-1)*100,IF(B74+C74&lt;&gt;0,100,0))</f>
        <v>35.396039603960403</v>
      </c>
      <c r="E74" s="53">
        <v>65817</v>
      </c>
      <c r="F74" s="53">
        <v>53400</v>
      </c>
      <c r="G74" s="73">
        <f>IFERROR(((E74/F74)-1)*100,IF(E74+F74&lt;&gt;0,100,0))</f>
        <v>23.252808988764052</v>
      </c>
    </row>
    <row r="75" spans="1:7" s="15" customFormat="1" ht="12" x14ac:dyDescent="0.2">
      <c r="A75" s="66" t="s">
        <v>54</v>
      </c>
      <c r="B75" s="54">
        <v>743878449.87199998</v>
      </c>
      <c r="C75" s="53">
        <v>770893604.88399994</v>
      </c>
      <c r="D75" s="73">
        <f>IFERROR(((B75/C75)-1)*100,IF(B75+C75&lt;&gt;0,100,0))</f>
        <v>-3.5043947492682914</v>
      </c>
      <c r="E75" s="53">
        <v>16263842972.224001</v>
      </c>
      <c r="F75" s="53">
        <v>15172964891.782</v>
      </c>
      <c r="G75" s="73">
        <f>IFERROR(((E75/F75)-1)*100,IF(E75+F75&lt;&gt;0,100,0))</f>
        <v>7.1896171132172393</v>
      </c>
    </row>
    <row r="76" spans="1:7" s="15" customFormat="1" ht="12" x14ac:dyDescent="0.2">
      <c r="A76" s="66" t="s">
        <v>55</v>
      </c>
      <c r="B76" s="54">
        <v>779837025.94363999</v>
      </c>
      <c r="C76" s="53">
        <v>724532882.91483998</v>
      </c>
      <c r="D76" s="73">
        <f>IFERROR(((B76/C76)-1)*100,IF(B76+C76&lt;&gt;0,100,0))</f>
        <v>7.6330756454155768</v>
      </c>
      <c r="E76" s="53">
        <v>17041898142.030899</v>
      </c>
      <c r="F76" s="53">
        <v>14109254236.401501</v>
      </c>
      <c r="G76" s="73">
        <f>IFERROR(((E76/F76)-1)*100,IF(E76+F76&lt;&gt;0,100,0))</f>
        <v>20.785250988413374</v>
      </c>
    </row>
    <row r="77" spans="1:7" s="15" customFormat="1" ht="12" x14ac:dyDescent="0.2">
      <c r="A77" s="66" t="s">
        <v>93</v>
      </c>
      <c r="B77" s="73">
        <f>IFERROR(B75/B74/1000,)</f>
        <v>226.65400666422912</v>
      </c>
      <c r="C77" s="73">
        <f>IFERROR(C75/C74/1000,)</f>
        <v>318.02541455610555</v>
      </c>
      <c r="D77" s="73">
        <f>IFERROR(((B77/C77)-1)*100,IF(B77+C77&lt;&gt;0,100,0))</f>
        <v>-28.730850966552811</v>
      </c>
      <c r="E77" s="73">
        <f>IFERROR(E75/E74/1000,)</f>
        <v>247.10702359913094</v>
      </c>
      <c r="F77" s="73">
        <f>IFERROR(F75/F74/1000,)</f>
        <v>284.13791932176031</v>
      </c>
      <c r="G77" s="73">
        <f>IFERROR(((E77/F77)-1)*100,IF(E77+F77&lt;&gt;0,100,0))</f>
        <v>-13.032718692043089</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228</v>
      </c>
      <c r="C80" s="53">
        <v>171</v>
      </c>
      <c r="D80" s="73">
        <f>IFERROR(((B80/C80)-1)*100,IF(B80+C80&lt;&gt;0,100,0))</f>
        <v>33.333333333333329</v>
      </c>
      <c r="E80" s="53">
        <v>6511</v>
      </c>
      <c r="F80" s="53">
        <v>6399</v>
      </c>
      <c r="G80" s="73">
        <f>IFERROR(((E80/F80)-1)*100,IF(E80+F80&lt;&gt;0,100,0))</f>
        <v>1.7502734802312903</v>
      </c>
    </row>
    <row r="81" spans="1:7" s="15" customFormat="1" ht="12" x14ac:dyDescent="0.2">
      <c r="A81" s="66" t="s">
        <v>54</v>
      </c>
      <c r="B81" s="54">
        <v>33894875.895999998</v>
      </c>
      <c r="C81" s="53">
        <v>12563989.408</v>
      </c>
      <c r="D81" s="73">
        <f>IFERROR(((B81/C81)-1)*100,IF(B81+C81&lt;&gt;0,100,0))</f>
        <v>169.77797254761899</v>
      </c>
      <c r="E81" s="53">
        <v>516625739.38499999</v>
      </c>
      <c r="F81" s="53">
        <v>462635707.20999998</v>
      </c>
      <c r="G81" s="73">
        <f>IFERROR(((E81/F81)-1)*100,IF(E81+F81&lt;&gt;0,100,0))</f>
        <v>11.670096219030679</v>
      </c>
    </row>
    <row r="82" spans="1:7" s="15" customFormat="1" ht="12" x14ac:dyDescent="0.2">
      <c r="A82" s="66" t="s">
        <v>55</v>
      </c>
      <c r="B82" s="54">
        <v>3106182.8751900601</v>
      </c>
      <c r="C82" s="53">
        <v>1268202.4572403601</v>
      </c>
      <c r="D82" s="73">
        <f>IFERROR(((B82/C82)-1)*100,IF(B82+C82&lt;&gt;0,100,0))</f>
        <v>144.92799690273355</v>
      </c>
      <c r="E82" s="53">
        <v>100250906.913945</v>
      </c>
      <c r="F82" s="53">
        <v>94873707.284863293</v>
      </c>
      <c r="G82" s="73">
        <f>IFERROR(((E82/F82)-1)*100,IF(E82+F82&lt;&gt;0,100,0))</f>
        <v>5.6677448188425794</v>
      </c>
    </row>
    <row r="83" spans="1:7" x14ac:dyDescent="0.2">
      <c r="A83" s="66" t="s">
        <v>93</v>
      </c>
      <c r="B83" s="73">
        <f>IFERROR(B81/B80/1000,)</f>
        <v>148.6617363859649</v>
      </c>
      <c r="C83" s="73">
        <f>IFERROR(C81/C80/1000,)</f>
        <v>73.473622269005844</v>
      </c>
      <c r="D83" s="73">
        <f>IFERROR(((B83/C83)-1)*100,IF(B83+C83&lt;&gt;0,100,0))</f>
        <v>102.33347941071425</v>
      </c>
      <c r="E83" s="73">
        <f>IFERROR(E81/E80/1000,)</f>
        <v>79.346604113807402</v>
      </c>
      <c r="F83" s="73">
        <f>IFERROR(F81/F80/1000,)</f>
        <v>72.298125833724015</v>
      </c>
      <c r="G83" s="73">
        <f>IFERROR(((E83/F83)-1)*100,IF(E83+F83&lt;&gt;0,100,0))</f>
        <v>9.7491853333707912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8380</v>
      </c>
      <c r="C86" s="51">
        <f>C68+C74+C80</f>
        <v>8841</v>
      </c>
      <c r="D86" s="73">
        <f>IFERROR(((B86/C86)-1)*100,IF(B86+C86&lt;&gt;0,100,0))</f>
        <v>-5.214342268974093</v>
      </c>
      <c r="E86" s="51">
        <f>E68+E74+E80</f>
        <v>207690</v>
      </c>
      <c r="F86" s="51">
        <f>F68+F74+F80</f>
        <v>184496</v>
      </c>
      <c r="G86" s="73">
        <f>IFERROR(((E86/F86)-1)*100,IF(E86+F86&lt;&gt;0,100,0))</f>
        <v>12.57154626658572</v>
      </c>
    </row>
    <row r="87" spans="1:7" s="15" customFormat="1" ht="12" x14ac:dyDescent="0.2">
      <c r="A87" s="66" t="s">
        <v>54</v>
      </c>
      <c r="B87" s="51">
        <f t="shared" ref="B87:C87" si="1">B69+B75+B81</f>
        <v>1005022957.913</v>
      </c>
      <c r="C87" s="51">
        <f t="shared" si="1"/>
        <v>1042870440.9649999</v>
      </c>
      <c r="D87" s="73">
        <f>IFERROR(((B87/C87)-1)*100,IF(B87+C87&lt;&gt;0,100,0))</f>
        <v>-3.6291644259260569</v>
      </c>
      <c r="E87" s="51">
        <f t="shared" ref="E87:F87" si="2">E69+E75+E81</f>
        <v>22761979902.671001</v>
      </c>
      <c r="F87" s="51">
        <f t="shared" si="2"/>
        <v>21343238872.911999</v>
      </c>
      <c r="G87" s="73">
        <f>IFERROR(((E87/F87)-1)*100,IF(E87+F87&lt;&gt;0,100,0))</f>
        <v>6.6472621058447423</v>
      </c>
    </row>
    <row r="88" spans="1:7" s="15" customFormat="1" ht="12" x14ac:dyDescent="0.2">
      <c r="A88" s="66" t="s">
        <v>55</v>
      </c>
      <c r="B88" s="51">
        <f t="shared" ref="B88:C88" si="3">B70+B76+B82</f>
        <v>1016802014.1791301</v>
      </c>
      <c r="C88" s="51">
        <f t="shared" si="3"/>
        <v>974481449.2181803</v>
      </c>
      <c r="D88" s="73">
        <f>IFERROR(((B88/C88)-1)*100,IF(B88+C88&lt;&gt;0,100,0))</f>
        <v>4.3428805130054871</v>
      </c>
      <c r="E88" s="51">
        <f t="shared" ref="E88:F88" si="4">E70+E76+E82</f>
        <v>23330427260.344193</v>
      </c>
      <c r="F88" s="51">
        <f t="shared" si="4"/>
        <v>19452799341.956005</v>
      </c>
      <c r="G88" s="73">
        <f>IFERROR(((E88/F88)-1)*100,IF(E88+F88&lt;&gt;0,100,0))</f>
        <v>19.933521393113217</v>
      </c>
    </row>
    <row r="89" spans="1:7" x14ac:dyDescent="0.2">
      <c r="A89" s="66" t="s">
        <v>94</v>
      </c>
      <c r="B89" s="73">
        <f>IFERROR((B75/B87)*100,IF(B75+B87&lt;&gt;0,100,0))</f>
        <v>74.016065405780907</v>
      </c>
      <c r="C89" s="73">
        <f>IFERROR((C75/C87)*100,IF(C75+C87&lt;&gt;0,100,0))</f>
        <v>73.920361974270605</v>
      </c>
      <c r="D89" s="73">
        <f>IFERROR(((B89/C89)-1)*100,IF(B89+C89&lt;&gt;0,100,0))</f>
        <v>0.12946829392368464</v>
      </c>
      <c r="E89" s="73">
        <f>IFERROR((E75/E87)*100,IF(E75+E87&lt;&gt;0,100,0))</f>
        <v>71.451793920244711</v>
      </c>
      <c r="F89" s="73">
        <f>IFERROR((F75/F87)*100,IF(F75+F87&lt;&gt;0,100,0))</f>
        <v>71.090264144674549</v>
      </c>
      <c r="G89" s="73">
        <f>IFERROR(((E89/F89)-1)*100,IF(E89+F89&lt;&gt;0,100,0))</f>
        <v>0.50855033374812564</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140049468.17300001</v>
      </c>
      <c r="C97" s="107">
        <v>128182759.03300001</v>
      </c>
      <c r="D97" s="52">
        <f>B97-C97</f>
        <v>11866709.140000001</v>
      </c>
      <c r="E97" s="107">
        <v>2762866853.3670001</v>
      </c>
      <c r="F97" s="107">
        <v>2239228059.7010002</v>
      </c>
      <c r="G97" s="68">
        <f>E97-F97</f>
        <v>523638793.66599989</v>
      </c>
    </row>
    <row r="98" spans="1:7" s="15" customFormat="1" ht="13.5" x14ac:dyDescent="0.2">
      <c r="A98" s="66" t="s">
        <v>88</v>
      </c>
      <c r="B98" s="53">
        <v>119060298.67399999</v>
      </c>
      <c r="C98" s="107">
        <v>142848342.38999999</v>
      </c>
      <c r="D98" s="52">
        <f>B98-C98</f>
        <v>-23788043.715999991</v>
      </c>
      <c r="E98" s="107">
        <v>2732157762.4159999</v>
      </c>
      <c r="F98" s="107">
        <v>2212701376.421</v>
      </c>
      <c r="G98" s="68">
        <f>E98-F98</f>
        <v>519456385.99499989</v>
      </c>
    </row>
    <row r="99" spans="1:7" s="15" customFormat="1" ht="12" x14ac:dyDescent="0.2">
      <c r="A99" s="69" t="s">
        <v>16</v>
      </c>
      <c r="B99" s="52">
        <f>B97-B98</f>
        <v>20989169.499000013</v>
      </c>
      <c r="C99" s="52">
        <f>C97-C98</f>
        <v>-14665583.356999978</v>
      </c>
      <c r="D99" s="70"/>
      <c r="E99" s="52">
        <f>E97-E98</f>
        <v>30709090.951000214</v>
      </c>
      <c r="F99" s="70">
        <f>F97-F98</f>
        <v>26526683.28000021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1406.3345760520001</v>
      </c>
      <c r="C111" s="108">
        <v>1149.0502347086799</v>
      </c>
      <c r="D111" s="73">
        <f>IFERROR(((B111/C111)-1)*100,IF(B111+C111&lt;&gt;0,100,0))</f>
        <v>22.39104380049579</v>
      </c>
      <c r="E111" s="72"/>
      <c r="F111" s="109">
        <v>1406.3345760520001</v>
      </c>
      <c r="G111" s="109">
        <v>1394.8929946692399</v>
      </c>
    </row>
    <row r="112" spans="1:7" s="15" customFormat="1" ht="12" x14ac:dyDescent="0.2">
      <c r="A112" s="66" t="s">
        <v>50</v>
      </c>
      <c r="B112" s="109">
        <v>1379.9411528712401</v>
      </c>
      <c r="C112" s="108">
        <v>1131.6968788961699</v>
      </c>
      <c r="D112" s="73">
        <f>IFERROR(((B112/C112)-1)*100,IF(B112+C112&lt;&gt;0,100,0))</f>
        <v>21.935579977670507</v>
      </c>
      <c r="E112" s="72"/>
      <c r="F112" s="109">
        <v>1379.9411528712401</v>
      </c>
      <c r="G112" s="109">
        <v>1368.49347755657</v>
      </c>
    </row>
    <row r="113" spans="1:7" s="15" customFormat="1" ht="12" x14ac:dyDescent="0.2">
      <c r="A113" s="66" t="s">
        <v>51</v>
      </c>
      <c r="B113" s="109">
        <v>1573.1112120481901</v>
      </c>
      <c r="C113" s="108">
        <v>1242.8860060648601</v>
      </c>
      <c r="D113" s="73">
        <f>IFERROR(((B113/C113)-1)*100,IF(B113+C113&lt;&gt;0,100,0))</f>
        <v>26.569227135227493</v>
      </c>
      <c r="E113" s="72"/>
      <c r="F113" s="109">
        <v>1573.1112120481901</v>
      </c>
      <c r="G113" s="109">
        <v>1562.0469619979999</v>
      </c>
    </row>
    <row r="114" spans="1:7" s="25" customFormat="1" ht="12" x14ac:dyDescent="0.2">
      <c r="A114" s="69" t="s">
        <v>52</v>
      </c>
      <c r="B114" s="73"/>
      <c r="C114" s="72"/>
      <c r="D114" s="74"/>
      <c r="E114" s="72"/>
      <c r="F114" s="58"/>
      <c r="G114" s="58"/>
    </row>
    <row r="115" spans="1:7" s="15" customFormat="1" ht="12" x14ac:dyDescent="0.2">
      <c r="A115" s="66" t="s">
        <v>56</v>
      </c>
      <c r="B115" s="109">
        <v>873.79872744103602</v>
      </c>
      <c r="C115" s="108">
        <v>808.92874234471503</v>
      </c>
      <c r="D115" s="73">
        <f>IFERROR(((B115/C115)-1)*100,IF(B115+C115&lt;&gt;0,100,0))</f>
        <v>8.0192459113632921</v>
      </c>
      <c r="E115" s="72"/>
      <c r="F115" s="109">
        <v>873.79872744103602</v>
      </c>
      <c r="G115" s="109">
        <v>872.64843115620795</v>
      </c>
    </row>
    <row r="116" spans="1:7" s="15" customFormat="1" ht="12" x14ac:dyDescent="0.2">
      <c r="A116" s="66" t="s">
        <v>57</v>
      </c>
      <c r="B116" s="109">
        <v>1279.3136661189301</v>
      </c>
      <c r="C116" s="108">
        <v>1125.8372236191699</v>
      </c>
      <c r="D116" s="73">
        <f>IFERROR(((B116/C116)-1)*100,IF(B116+C116&lt;&gt;0,100,0))</f>
        <v>13.632205373916095</v>
      </c>
      <c r="E116" s="72"/>
      <c r="F116" s="109">
        <v>1279.3136661189301</v>
      </c>
      <c r="G116" s="109">
        <v>1271.91985252935</v>
      </c>
    </row>
    <row r="117" spans="1:7" s="15" customFormat="1" ht="12" x14ac:dyDescent="0.2">
      <c r="A117" s="66" t="s">
        <v>59</v>
      </c>
      <c r="B117" s="109">
        <v>1663.8082203555</v>
      </c>
      <c r="C117" s="108">
        <v>1350.80913328213</v>
      </c>
      <c r="D117" s="73">
        <f>IFERROR(((B117/C117)-1)*100,IF(B117+C117&lt;&gt;0,100,0))</f>
        <v>23.171229699406904</v>
      </c>
      <c r="E117" s="72"/>
      <c r="F117" s="109">
        <v>1663.8082203555</v>
      </c>
      <c r="G117" s="109">
        <v>1649.0858806213</v>
      </c>
    </row>
    <row r="118" spans="1:7" s="15" customFormat="1" ht="12" x14ac:dyDescent="0.2">
      <c r="A118" s="66" t="s">
        <v>58</v>
      </c>
      <c r="B118" s="109">
        <v>1633.1138607314499</v>
      </c>
      <c r="C118" s="108">
        <v>1228.6566121052199</v>
      </c>
      <c r="D118" s="73">
        <f>IFERROR(((B118/C118)-1)*100,IF(B118+C118&lt;&gt;0,100,0))</f>
        <v>32.918656412324985</v>
      </c>
      <c r="E118" s="72"/>
      <c r="F118" s="109">
        <v>1633.1138607314499</v>
      </c>
      <c r="G118" s="109">
        <v>1617.0237088054801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222</v>
      </c>
      <c r="C127" s="53">
        <v>130</v>
      </c>
      <c r="D127" s="73">
        <f>IFERROR(((B127/C127)-1)*100,IF(B127+C127&lt;&gt;0,100,0))</f>
        <v>70.769230769230759</v>
      </c>
      <c r="E127" s="53">
        <v>5718</v>
      </c>
      <c r="F127" s="53">
        <v>5921</v>
      </c>
      <c r="G127" s="73">
        <f>IFERROR(((E127/F127)-1)*100,IF(E127+F127&lt;&gt;0,100,0))</f>
        <v>-3.4284749197770692</v>
      </c>
    </row>
    <row r="128" spans="1:7" s="15" customFormat="1" ht="12" x14ac:dyDescent="0.2">
      <c r="A128" s="66" t="s">
        <v>74</v>
      </c>
      <c r="B128" s="54">
        <v>5</v>
      </c>
      <c r="C128" s="53">
        <v>5</v>
      </c>
      <c r="D128" s="73">
        <f>IFERROR(((B128/C128)-1)*100,IF(B128+C128&lt;&gt;0,100,0))</f>
        <v>0</v>
      </c>
      <c r="E128" s="53">
        <v>175</v>
      </c>
      <c r="F128" s="53">
        <v>193</v>
      </c>
      <c r="G128" s="73">
        <f>IFERROR(((E128/F128)-1)*100,IF(E128+F128&lt;&gt;0,100,0))</f>
        <v>-9.3264248704663206</v>
      </c>
    </row>
    <row r="129" spans="1:7" s="25" customFormat="1" ht="12" x14ac:dyDescent="0.2">
      <c r="A129" s="69" t="s">
        <v>34</v>
      </c>
      <c r="B129" s="70">
        <f>SUM(B126:B128)</f>
        <v>227</v>
      </c>
      <c r="C129" s="70">
        <f>SUM(C126:C128)</f>
        <v>135</v>
      </c>
      <c r="D129" s="73">
        <f>IFERROR(((B129/C129)-1)*100,IF(B129+C129&lt;&gt;0,100,0))</f>
        <v>68.148148148148152</v>
      </c>
      <c r="E129" s="70">
        <f>SUM(E126:E128)</f>
        <v>5893</v>
      </c>
      <c r="F129" s="70">
        <f>SUM(F126:F128)</f>
        <v>6114</v>
      </c>
      <c r="G129" s="73">
        <f>IFERROR(((E129/F129)-1)*100,IF(E129+F129&lt;&gt;0,100,0))</f>
        <v>-3.6146548904154363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45</v>
      </c>
      <c r="C132" s="53">
        <v>9</v>
      </c>
      <c r="D132" s="73">
        <f>IFERROR(((B132/C132)-1)*100,IF(B132+C132&lt;&gt;0,100,0))</f>
        <v>400</v>
      </c>
      <c r="E132" s="53">
        <v>399</v>
      </c>
      <c r="F132" s="53">
        <v>607</v>
      </c>
      <c r="G132" s="73">
        <f>IFERROR(((E132/F132)-1)*100,IF(E132+F132&lt;&gt;0,100,0))</f>
        <v>-34.266886326194403</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45</v>
      </c>
      <c r="C134" s="70">
        <f>SUM(C132:C133)</f>
        <v>9</v>
      </c>
      <c r="D134" s="73">
        <f>IFERROR(((B134/C134)-1)*100,IF(B134+C134&lt;&gt;0,100,0))</f>
        <v>400</v>
      </c>
      <c r="E134" s="70">
        <f>SUM(E132:E133)</f>
        <v>399</v>
      </c>
      <c r="F134" s="70">
        <f>SUM(F132:F133)</f>
        <v>607</v>
      </c>
      <c r="G134" s="73">
        <f>IFERROR(((E134/F134)-1)*100,IF(E134+F134&lt;&gt;0,100,0))</f>
        <v>-34.266886326194403</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61810</v>
      </c>
      <c r="C138" s="53">
        <v>55795</v>
      </c>
      <c r="D138" s="73">
        <f>IFERROR(((B138/C138)-1)*100,IF(B138+C138&lt;&gt;0,100,0))</f>
        <v>10.780535890312759</v>
      </c>
      <c r="E138" s="53">
        <v>7691353</v>
      </c>
      <c r="F138" s="53">
        <v>7698198</v>
      </c>
      <c r="G138" s="73">
        <f>IFERROR(((E138/F138)-1)*100,IF(E138+F138&lt;&gt;0,100,0))</f>
        <v>-8.8916912763226108E-2</v>
      </c>
    </row>
    <row r="139" spans="1:7" s="15" customFormat="1" ht="12" x14ac:dyDescent="0.2">
      <c r="A139" s="66" t="s">
        <v>74</v>
      </c>
      <c r="B139" s="54">
        <v>9</v>
      </c>
      <c r="C139" s="53">
        <v>21</v>
      </c>
      <c r="D139" s="73">
        <f>IFERROR(((B139/C139)-1)*100,IF(B139+C139&lt;&gt;0,100,0))</f>
        <v>-57.142857142857139</v>
      </c>
      <c r="E139" s="53">
        <v>4623</v>
      </c>
      <c r="F139" s="53">
        <v>7620</v>
      </c>
      <c r="G139" s="73">
        <f>IFERROR(((E139/F139)-1)*100,IF(E139+F139&lt;&gt;0,100,0))</f>
        <v>-39.330708661417326</v>
      </c>
    </row>
    <row r="140" spans="1:7" s="15" customFormat="1" ht="12" x14ac:dyDescent="0.2">
      <c r="A140" s="69" t="s">
        <v>34</v>
      </c>
      <c r="B140" s="70">
        <f>SUM(B137:B139)</f>
        <v>61819</v>
      </c>
      <c r="C140" s="70">
        <f>SUM(C137:C139)</f>
        <v>55816</v>
      </c>
      <c r="D140" s="73">
        <f>IFERROR(((B140/C140)-1)*100,IF(B140+C140&lt;&gt;0,100,0))</f>
        <v>10.754980650709477</v>
      </c>
      <c r="E140" s="70">
        <f>SUM(E137:E139)</f>
        <v>7695976</v>
      </c>
      <c r="F140" s="70">
        <f>SUM(F137:F139)</f>
        <v>7705818</v>
      </c>
      <c r="G140" s="73">
        <f>IFERROR(((E140/F140)-1)*100,IF(E140+F140&lt;&gt;0,100,0))</f>
        <v>-0.12772167730927819</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15000</v>
      </c>
      <c r="C143" s="53">
        <v>2040</v>
      </c>
      <c r="D143" s="73">
        <f>IFERROR(((B143/C143)-1)*100,)</f>
        <v>635.29411764705878</v>
      </c>
      <c r="E143" s="53">
        <v>365219</v>
      </c>
      <c r="F143" s="53">
        <v>258149</v>
      </c>
      <c r="G143" s="73">
        <f>IFERROR(((E143/F143)-1)*100,)</f>
        <v>41.476046779185658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15000</v>
      </c>
      <c r="C145" s="70">
        <f>SUM(C143:C144)</f>
        <v>2040</v>
      </c>
      <c r="D145" s="73">
        <f>IFERROR(((B145/C145)-1)*100,)</f>
        <v>635.29411764705878</v>
      </c>
      <c r="E145" s="70">
        <f>SUM(E143:E144)</f>
        <v>365219</v>
      </c>
      <c r="F145" s="70">
        <f>SUM(F143:F144)</f>
        <v>258149</v>
      </c>
      <c r="G145" s="73">
        <f>IFERROR(((E145/F145)-1)*100,)</f>
        <v>41.476046779185658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6292397.4250999996</v>
      </c>
      <c r="C149" s="53">
        <v>4987129.5457199998</v>
      </c>
      <c r="D149" s="73">
        <f>IFERROR(((B149/C149)-1)*100,IF(B149+C149&lt;&gt;0,100,0))</f>
        <v>26.172728568885727</v>
      </c>
      <c r="E149" s="53">
        <v>787623845.99158001</v>
      </c>
      <c r="F149" s="53">
        <v>701027362.99092996</v>
      </c>
      <c r="G149" s="73">
        <f>IFERROR(((E149/F149)-1)*100,IF(E149+F149&lt;&gt;0,100,0))</f>
        <v>12.35279642026903</v>
      </c>
    </row>
    <row r="150" spans="1:7" x14ac:dyDescent="0.2">
      <c r="A150" s="66" t="s">
        <v>74</v>
      </c>
      <c r="B150" s="54">
        <v>126190.82</v>
      </c>
      <c r="C150" s="53">
        <v>202198.73</v>
      </c>
      <c r="D150" s="73">
        <f>IFERROR(((B150/C150)-1)*100,IF(B150+C150&lt;&gt;0,100,0))</f>
        <v>-37.590696044431141</v>
      </c>
      <c r="E150" s="53">
        <v>53615478.579999998</v>
      </c>
      <c r="F150" s="53">
        <v>56272766.899999999</v>
      </c>
      <c r="G150" s="73">
        <f>IFERROR(((E150/F150)-1)*100,IF(E150+F150&lt;&gt;0,100,0))</f>
        <v>-4.7221568555926074</v>
      </c>
    </row>
    <row r="151" spans="1:7" s="15" customFormat="1" ht="12" x14ac:dyDescent="0.2">
      <c r="A151" s="69" t="s">
        <v>34</v>
      </c>
      <c r="B151" s="70">
        <f>SUM(B148:B150)</f>
        <v>6418588.2450999999</v>
      </c>
      <c r="C151" s="70">
        <f>SUM(C148:C150)</f>
        <v>5189328.2757200003</v>
      </c>
      <c r="D151" s="73">
        <f>IFERROR(((B151/C151)-1)*100,IF(B151+C151&lt;&gt;0,100,0))</f>
        <v>23.688229074493151</v>
      </c>
      <c r="E151" s="70">
        <f>SUM(E148:E150)</f>
        <v>841239324.57158005</v>
      </c>
      <c r="F151" s="70">
        <f>SUM(F148:F150)</f>
        <v>757300129.89092994</v>
      </c>
      <c r="G151" s="73">
        <f>IFERROR(((E151/F151)-1)*100,IF(E151+F151&lt;&gt;0,100,0))</f>
        <v>11.084006375746892</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27445.739799999999</v>
      </c>
      <c r="C154" s="53">
        <v>2160.6999999999998</v>
      </c>
      <c r="D154" s="73">
        <f>IFERROR(((B154/C154)-1)*100,IF(B154+C154&lt;&gt;0,100,0))</f>
        <v>1170.2244550377193</v>
      </c>
      <c r="E154" s="53">
        <v>574631.56845999998</v>
      </c>
      <c r="F154" s="53">
        <v>352354.03522000002</v>
      </c>
      <c r="G154" s="73">
        <f>IFERROR(((E154/F154)-1)*100,IF(E154+F154&lt;&gt;0,100,0))</f>
        <v>63.083578169103724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27445.739799999999</v>
      </c>
      <c r="C156" s="70">
        <f>SUM(C154:C155)</f>
        <v>2160.6999999999998</v>
      </c>
      <c r="D156" s="73">
        <f>IFERROR(((B156/C156)-1)*100,IF(B156+C156&lt;&gt;0,100,0))</f>
        <v>1170.2244550377193</v>
      </c>
      <c r="E156" s="70">
        <f>SUM(E154:E155)</f>
        <v>574631.56845999998</v>
      </c>
      <c r="F156" s="70">
        <f>SUM(F154:F155)</f>
        <v>352354.03522000002</v>
      </c>
      <c r="G156" s="73">
        <f>IFERROR(((E156/F156)-1)*100,IF(E156+F156&lt;&gt;0,100,0))</f>
        <v>63.083578169103724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1515714</v>
      </c>
      <c r="C160" s="53">
        <v>1306410</v>
      </c>
      <c r="D160" s="73">
        <f>IFERROR(((B160/C160)-1)*100,IF(B160+C160&lt;&gt;0,100,0))</f>
        <v>16.021310308402413</v>
      </c>
      <c r="E160" s="65"/>
      <c r="F160" s="65"/>
      <c r="G160" s="52"/>
    </row>
    <row r="161" spans="1:7" s="15" customFormat="1" ht="12" x14ac:dyDescent="0.2">
      <c r="A161" s="66" t="s">
        <v>74</v>
      </c>
      <c r="B161" s="54">
        <v>1069</v>
      </c>
      <c r="C161" s="53">
        <v>1460</v>
      </c>
      <c r="D161" s="73">
        <f>IFERROR(((B161/C161)-1)*100,IF(B161+C161&lt;&gt;0,100,0))</f>
        <v>-26.780821917808218</v>
      </c>
      <c r="E161" s="65"/>
      <c r="F161" s="65"/>
      <c r="G161" s="52"/>
    </row>
    <row r="162" spans="1:7" s="25" customFormat="1" ht="12" x14ac:dyDescent="0.2">
      <c r="A162" s="69" t="s">
        <v>34</v>
      </c>
      <c r="B162" s="70">
        <f>SUM(B159:B161)</f>
        <v>1516783</v>
      </c>
      <c r="C162" s="70">
        <f>SUM(C159:C161)</f>
        <v>1307870</v>
      </c>
      <c r="D162" s="73">
        <f>IFERROR(((B162/C162)-1)*100,IF(B162+C162&lt;&gt;0,100,0))</f>
        <v>15.973529479229587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154539</v>
      </c>
      <c r="C165" s="53">
        <v>160834</v>
      </c>
      <c r="D165" s="73">
        <f>IFERROR(((B165/C165)-1)*100,IF(B165+C165&lt;&gt;0,100,0))</f>
        <v>-3.9139734135817061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154539</v>
      </c>
      <c r="C167" s="70">
        <f>SUM(C165:C166)</f>
        <v>160834</v>
      </c>
      <c r="D167" s="73">
        <f>IFERROR(((B167/C167)-1)*100,IF(B167+C167&lt;&gt;0,100,0))</f>
        <v>-3.9139734135817061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27630</v>
      </c>
      <c r="C175" s="88">
        <v>32088</v>
      </c>
      <c r="D175" s="73">
        <f>IFERROR(((B175/C175)-1)*100,IF(B175+C175&lt;&gt;0,100,0))</f>
        <v>-13.893044128646226</v>
      </c>
      <c r="E175" s="88">
        <v>588690</v>
      </c>
      <c r="F175" s="88">
        <v>558058</v>
      </c>
      <c r="G175" s="73">
        <f>IFERROR(((E175/F175)-1)*100,IF(E175+F175&lt;&gt;0,100,0))</f>
        <v>5.4890351898906564</v>
      </c>
    </row>
    <row r="176" spans="1:7" x14ac:dyDescent="0.2">
      <c r="A176" s="66" t="s">
        <v>32</v>
      </c>
      <c r="B176" s="87">
        <v>129174</v>
      </c>
      <c r="C176" s="88">
        <v>117688</v>
      </c>
      <c r="D176" s="73">
        <f t="shared" ref="D176:D178" si="5">IFERROR(((B176/C176)-1)*100,IF(B176+C176&lt;&gt;0,100,0))</f>
        <v>9.7597036231391385</v>
      </c>
      <c r="E176" s="88">
        <v>2660544</v>
      </c>
      <c r="F176" s="88">
        <v>2404794</v>
      </c>
      <c r="G176" s="73">
        <f>IFERROR(((E176/F176)-1)*100,IF(E176+F176&lt;&gt;0,100,0))</f>
        <v>10.635006574367711</v>
      </c>
    </row>
    <row r="177" spans="1:7" x14ac:dyDescent="0.2">
      <c r="A177" s="66" t="s">
        <v>91</v>
      </c>
      <c r="B177" s="87">
        <v>57233233.423090003</v>
      </c>
      <c r="C177" s="88">
        <v>55188276.7016</v>
      </c>
      <c r="D177" s="73">
        <f t="shared" si="5"/>
        <v>3.7054186934427635</v>
      </c>
      <c r="E177" s="88">
        <v>987572691.06169403</v>
      </c>
      <c r="F177" s="88">
        <v>1086577839.2480099</v>
      </c>
      <c r="G177" s="73">
        <f>IFERROR(((E177/F177)-1)*100,IF(E177+F177&lt;&gt;0,100,0))</f>
        <v>-9.1116480209861965</v>
      </c>
    </row>
    <row r="178" spans="1:7" x14ac:dyDescent="0.2">
      <c r="A178" s="66" t="s">
        <v>92</v>
      </c>
      <c r="B178" s="87">
        <v>259116</v>
      </c>
      <c r="C178" s="88">
        <v>179526</v>
      </c>
      <c r="D178" s="73">
        <f t="shared" si="5"/>
        <v>44.333411316466687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760</v>
      </c>
      <c r="C181" s="88">
        <v>1204</v>
      </c>
      <c r="D181" s="73">
        <f t="shared" ref="D181:D184" si="6">IFERROR(((B181/C181)-1)*100,IF(B181+C181&lt;&gt;0,100,0))</f>
        <v>-36.877076411960132</v>
      </c>
      <c r="E181" s="88">
        <v>13608</v>
      </c>
      <c r="F181" s="88">
        <v>20688</v>
      </c>
      <c r="G181" s="73">
        <f t="shared" ref="G181" si="7">IFERROR(((E181/F181)-1)*100,IF(E181+F181&lt;&gt;0,100,0))</f>
        <v>-34.222737819025518</v>
      </c>
    </row>
    <row r="182" spans="1:7" x14ac:dyDescent="0.2">
      <c r="A182" s="66" t="s">
        <v>32</v>
      </c>
      <c r="B182" s="87">
        <v>7920</v>
      </c>
      <c r="C182" s="88">
        <v>11050</v>
      </c>
      <c r="D182" s="73">
        <f t="shared" si="6"/>
        <v>-28.325791855203619</v>
      </c>
      <c r="E182" s="88">
        <v>148916</v>
      </c>
      <c r="F182" s="88">
        <v>224972</v>
      </c>
      <c r="G182" s="73">
        <f t="shared" ref="G182" si="8">IFERROR(((E182/F182)-1)*100,IF(E182+F182&lt;&gt;0,100,0))</f>
        <v>-33.806873744288183</v>
      </c>
    </row>
    <row r="183" spans="1:7" x14ac:dyDescent="0.2">
      <c r="A183" s="66" t="s">
        <v>91</v>
      </c>
      <c r="B183" s="87">
        <v>94856.185140000001</v>
      </c>
      <c r="C183" s="88">
        <v>178951.861</v>
      </c>
      <c r="D183" s="73">
        <f t="shared" si="6"/>
        <v>-46.993462593831318</v>
      </c>
      <c r="E183" s="88">
        <v>1957476.3931199999</v>
      </c>
      <c r="F183" s="88">
        <v>4992716.1707800003</v>
      </c>
      <c r="G183" s="73">
        <f t="shared" ref="G183" si="9">IFERROR(((E183/F183)-1)*100,IF(E183+F183&lt;&gt;0,100,0))</f>
        <v>-60.793357239568692</v>
      </c>
    </row>
    <row r="184" spans="1:7" x14ac:dyDescent="0.2">
      <c r="A184" s="66" t="s">
        <v>92</v>
      </c>
      <c r="B184" s="87">
        <v>76466</v>
      </c>
      <c r="C184" s="88">
        <v>87956</v>
      </c>
      <c r="D184" s="73">
        <f t="shared" si="6"/>
        <v>-13.063349856746553</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2026-06-01T10:57:27Z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