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BB3A73FF-26BE-4113-B202-B5DEC349908E}" xr6:coauthVersionLast="47" xr6:coauthVersionMax="47" xr10:uidLastSave="{00000000-0000-0000-0000-000000000000}"/>
  <bookViews>
    <workbookView xWindow="4410" yWindow="190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<sst xmlns="http://schemas.openxmlformats.org/spreadsheetml/2006/main" count="265" uniqueCount="100">
  <si>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</si>
  <si>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</si>
  <si>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</si>
  <si>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</si>
  <si>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</si>
  <si>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</si>
  <si>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</si>
  <si>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</si>
  <si>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</si>
  <si>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</si>
  <si>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</si>
  <si>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</si>
  <si>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</si>
  <si>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</si>
  <si>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</si>
  <si>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</si>
  <si>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</si>
  <si>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</si>
  <si>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</si>
  <si>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</si>
  <si>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</si>
  <si>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</si>
  <si>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</si>
  <si>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</si>
  <si>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</si>
  <si>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</si>
  <si>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</si>
  <si>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</si>
  <si>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</si>
  <si>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</si>
  <si>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</si>
  <si>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</si>
  <si>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</si>
  <si>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</si>
  <si>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</si>
  <si>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</si>
  <si>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</si>
  <si>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</si>
  <si>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</si>
  <si>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</si>
  <si>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</si>
  <si>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</si>
  <si>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</si>
  <si>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</si>
  <si>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</si>
  <si>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</si>
  <si>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</si>
  <si>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</si>
  <si>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</si>
  <si>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</si>
  <si>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</si>
  <si>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</si>
  <si>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</si>
  <si>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</si>
  <si>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</si>
  <si>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</si>
  <si>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</si>
  <si>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</si>
  <si>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</si>
  <si>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</si>
  <si>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</si>
  <si>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</si>
  <si>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</si>
  <si>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</si>
  <si>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</si>
  <si>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</si>
  <si>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</si>
  <si>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</si>
  <si>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</si>
  <si>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</si>
  <si>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</si>
  <si>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</si>
  <si>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</si>
  <si>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</si>
  <si>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</si>
  <si>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</si>
  <si>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</si>
  <si>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</si>
  <si>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</si>
  <si>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</si>
  <si>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</si>
  <si>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</si>
  <si>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</si>
  <si>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</si>
  <si>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</si>
  <si>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</si>
  <si>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</si>
  <si>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</si>
  <si>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</si>
  <si>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</si>
  <si>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</si>
  <si>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</si>
  <si>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</si>
  <si>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</si>
  <si>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</si>
  <si>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</si>
  <si>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</si>
  <si>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5 June 2026</t>
  </si>
  <si>
    <t>05.06.2026</t>
  </si>
  <si>
    <t>06.06.2025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</si>
</sst>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2073583</v>
      </c>
      <c r="C11" s="54">
        <v>2074653</v>
      </c>
      <c r="D11" s="73">
        <f>IFERROR(((B11/C11)-1)*100,IF(B11+C11&lt;&gt;0,100,0))</f>
        <v>-5.1574889873151619E-2</v>
      </c>
      <c r="E11" s="54">
        <v>44945560</v>
      </c>
      <c r="F11" s="54">
        <v>41141818</v>
      </c>
      <c r="G11" s="73">
        <f>IFERROR(((E11/F11)-1)*100,IF(E11+F11&lt;&gt;0,100,0))</f>
        <v>9.2454397615584263</v>
      </c>
    </row>
    <row r="12" spans="1:7" s="15" customFormat="1" ht="12" x14ac:dyDescent="0.2">
      <c r="A12" s="51" t="s">
        <v>9</v>
      </c>
      <c r="B12" s="54">
        <v>1571131.071</v>
      </c>
      <c r="C12" s="54">
        <v>1474677.129</v>
      </c>
      <c r="D12" s="73">
        <f>IFERROR(((B12/C12)-1)*100,IF(B12+C12&lt;&gt;0,100,0))</f>
        <v>6.5406820315581093</v>
      </c>
      <c r="E12" s="54">
        <v>37507779.162</v>
      </c>
      <c r="F12" s="54">
        <v>35074730.846000001</v>
      </c>
      <c r="G12" s="73">
        <f>IFERROR(((E12/F12)-1)*100,IF(E12+F12&lt;&gt;0,100,0))</f>
        <v>6.9367554855448654</v>
      </c>
    </row>
    <row r="13" spans="1:7" s="15" customFormat="1" ht="12" x14ac:dyDescent="0.2">
      <c r="A13" s="51" t="s">
        <v>10</v>
      </c>
      <c r="B13" s="54">
        <v>134359731.125756</v>
      </c>
      <c r="C13" s="54">
        <v>138009839.45044801</v>
      </c>
      <c r="D13" s="73">
        <f>IFERROR(((B13/C13)-1)*100,IF(B13+C13&lt;&gt;0,100,0))</f>
        <v>-2.6448174559340565</v>
      </c>
      <c r="E13" s="54">
        <v>3483040610.3130202</v>
      </c>
      <c r="F13" s="54">
        <v>2794141297.8611999</v>
      </c>
      <c r="G13" s="73">
        <f>IFERROR(((E13/F13)-1)*100,IF(E13+F13&lt;&gt;0,100,0))</f>
        <v>24.655135120730808</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473</v>
      </c>
      <c r="C16" s="54">
        <v>493</v>
      </c>
      <c r="D16" s="73">
        <f>IFERROR(((B16/C16)-1)*100,IF(B16+C16&lt;&gt;0,100,0))</f>
        <v>-4.0567951318458473</v>
      </c>
      <c r="E16" s="54">
        <v>11703</v>
      </c>
      <c r="F16" s="54">
        <v>9912</v>
      </c>
      <c r="G16" s="73">
        <f>IFERROR(((E16/F16)-1)*100,IF(E16+F16&lt;&gt;0,100,0))</f>
        <v>18.069007263922508</v>
      </c>
    </row>
    <row r="17" spans="1:7" s="15" customFormat="1" ht="12" x14ac:dyDescent="0.2">
      <c r="A17" s="51" t="s">
        <v>9</v>
      </c>
      <c r="B17" s="54">
        <v>244411.967</v>
      </c>
      <c r="C17" s="54">
        <v>154389.75700000001</v>
      </c>
      <c r="D17" s="73">
        <f>IFERROR(((B17/C17)-1)*100,IF(B17+C17&lt;&gt;0,100,0))</f>
        <v>58.308408374527062</v>
      </c>
      <c r="E17" s="54">
        <v>5101261.7759999996</v>
      </c>
      <c r="F17" s="54">
        <v>4173685.7779999999</v>
      </c>
      <c r="G17" s="73">
        <f>IFERROR(((E17/F17)-1)*100,IF(E17+F17&lt;&gt;0,100,0))</f>
        <v>22.224385048087814</v>
      </c>
    </row>
    <row r="18" spans="1:7" s="15" customFormat="1" ht="12" x14ac:dyDescent="0.2">
      <c r="A18" s="51" t="s">
        <v>10</v>
      </c>
      <c r="B18" s="54">
        <v>17710543.594656501</v>
      </c>
      <c r="C18" s="54">
        <v>18648516.031753201</v>
      </c>
      <c r="D18" s="73">
        <f>IFERROR(((B18/C18)-1)*100,IF(B18+C18&lt;&gt;0,100,0))</f>
        <v>-5.0297430396048393</v>
      </c>
      <c r="E18" s="54">
        <v>421049935.73722398</v>
      </c>
      <c r="F18" s="54">
        <v>312743478.94995201</v>
      </c>
      <c r="G18" s="73">
        <f>IFERROR(((E18/F18)-1)*100,IF(E18+F18&lt;&gt;0,100,0))</f>
        <v>34.63108396405736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20478721.414590001</v>
      </c>
      <c r="C24" s="53">
        <v>30132748.367929999</v>
      </c>
      <c r="D24" s="52">
        <f>B24-C24</f>
        <v>-9654026.9533399977</v>
      </c>
      <c r="E24" s="54">
        <v>600115291.83440995</v>
      </c>
      <c r="F24" s="54">
        <v>374911130.05925</v>
      </c>
      <c r="G24" s="52">
        <f>E24-F24</f>
        <v>225204161.77515996</v>
      </c>
    </row>
    <row r="25" spans="1:7" s="15" customFormat="1" ht="12" x14ac:dyDescent="0.2">
      <c r="A25" s="55" t="s">
        <v>15</v>
      </c>
      <c r="B25" s="53">
        <v>29971477.510340001</v>
      </c>
      <c r="C25" s="53">
        <v>24707100.076069999</v>
      </c>
      <c r="D25" s="52">
        <f>B25-C25</f>
        <v>5264377.4342700019</v>
      </c>
      <c r="E25" s="54">
        <v>645592892.21737003</v>
      </c>
      <c r="F25" s="54">
        <v>480433451.19780999</v>
      </c>
      <c r="G25" s="52">
        <f>E25-F25</f>
        <v>165159441.01956004</v>
      </c>
    </row>
    <row r="26" spans="1:7" s="25" customFormat="1" ht="12" x14ac:dyDescent="0.2">
      <c r="A26" s="56" t="s">
        <v>16</v>
      </c>
      <c r="B26" s="57">
        <f>B24-B25</f>
        <v>-9492756.0957500003</v>
      </c>
      <c r="C26" s="57">
        <f>C24-C25</f>
        <v>5425648.2918599993</v>
      </c>
      <c r="D26" s="57"/>
      <c r="E26" s="57">
        <f>E24-E25</f>
        <v>-45477600.382960081</v>
      </c>
      <c r="F26" s="57">
        <f>F24-F25</f>
        <v>-105522321.13856</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111275.43700437</v>
      </c>
      <c r="C33" s="104">
        <v>96366.081078649993</v>
      </c>
      <c r="D33" s="73">
        <f t="shared" ref="D33:D42" si="0">IFERROR(((B33/C33)-1)*100,IF(B33+C33&lt;&gt;0,100,0))</f>
        <v>15.471580621351212</v>
      </c>
      <c r="E33" s="51"/>
      <c r="F33" s="104">
        <v>114632.29</v>
      </c>
      <c r="G33" s="104">
        <v>111130.83</v>
      </c>
    </row>
    <row r="34" spans="1:7" s="15" customFormat="1" ht="12" x14ac:dyDescent="0.2">
      <c r="A34" s="51" t="s">
        <v>23</v>
      </c>
      <c r="B34" s="104">
        <v>105823.18349085</v>
      </c>
      <c r="C34" s="104">
        <v>96801.284241610003</v>
      </c>
      <c r="D34" s="73">
        <f t="shared" si="0"/>
        <v>9.3200202041967763</v>
      </c>
      <c r="E34" s="51"/>
      <c r="F34" s="104">
        <v>107235.97</v>
      </c>
      <c r="G34" s="104">
        <v>104993.63</v>
      </c>
    </row>
    <row r="35" spans="1:7" s="15" customFormat="1" ht="12" x14ac:dyDescent="0.2">
      <c r="A35" s="51" t="s">
        <v>24</v>
      </c>
      <c r="B35" s="104">
        <v>106177.70015824999</v>
      </c>
      <c r="C35" s="104">
        <v>91963.529819570002</v>
      </c>
      <c r="D35" s="73">
        <f t="shared" si="0"/>
        <v>15.456312264837834</v>
      </c>
      <c r="E35" s="51"/>
      <c r="F35" s="104">
        <v>107976.46</v>
      </c>
      <c r="G35" s="104">
        <v>105799.14</v>
      </c>
    </row>
    <row r="36" spans="1:7" s="15" customFormat="1" ht="12" x14ac:dyDescent="0.2">
      <c r="A36" s="51" t="s">
        <v>25</v>
      </c>
      <c r="B36" s="104">
        <v>103419.53724988</v>
      </c>
      <c r="C36" s="104">
        <v>88597.085476349996</v>
      </c>
      <c r="D36" s="73">
        <f t="shared" si="0"/>
        <v>16.73017988552985</v>
      </c>
      <c r="E36" s="51"/>
      <c r="F36" s="104">
        <v>107024.53</v>
      </c>
      <c r="G36" s="104">
        <v>103247.55</v>
      </c>
    </row>
    <row r="37" spans="1:7" s="15" customFormat="1" ht="12" x14ac:dyDescent="0.2">
      <c r="A37" s="51" t="s">
        <v>79</v>
      </c>
      <c r="B37" s="104">
        <v>115887.21403132001</v>
      </c>
      <c r="C37" s="104">
        <v>75667.14127136</v>
      </c>
      <c r="D37" s="73">
        <f t="shared" si="0"/>
        <v>53.153947782593569</v>
      </c>
      <c r="E37" s="51"/>
      <c r="F37" s="104">
        <v>124841.67</v>
      </c>
      <c r="G37" s="104">
        <v>115208.37</v>
      </c>
    </row>
    <row r="38" spans="1:7" s="15" customFormat="1" ht="12" x14ac:dyDescent="0.2">
      <c r="A38" s="51" t="s">
        <v>26</v>
      </c>
      <c r="B38" s="104">
        <v>128372.42967952001</v>
      </c>
      <c r="C38" s="104">
        <v>136082.85672487001</v>
      </c>
      <c r="D38" s="73">
        <f t="shared" si="0"/>
        <v>-5.6659797059807619</v>
      </c>
      <c r="E38" s="51"/>
      <c r="F38" s="104">
        <v>130732.4</v>
      </c>
      <c r="G38" s="104">
        <v>126261.45</v>
      </c>
    </row>
    <row r="39" spans="1:7" s="15" customFormat="1" ht="12" x14ac:dyDescent="0.2">
      <c r="A39" s="51" t="s">
        <v>27</v>
      </c>
      <c r="B39" s="104">
        <v>24947.821671459998</v>
      </c>
      <c r="C39" s="104">
        <v>21350.324868029998</v>
      </c>
      <c r="D39" s="73">
        <f t="shared" si="0"/>
        <v>16.849845731466573</v>
      </c>
      <c r="E39" s="51"/>
      <c r="F39" s="104">
        <v>25534.07</v>
      </c>
      <c r="G39" s="104">
        <v>24745.1</v>
      </c>
    </row>
    <row r="40" spans="1:7" s="15" customFormat="1" ht="12" x14ac:dyDescent="0.2">
      <c r="A40" s="51" t="s">
        <v>28</v>
      </c>
      <c r="B40" s="104">
        <v>139499.51539232</v>
      </c>
      <c r="C40" s="104">
        <v>133091.79102048001</v>
      </c>
      <c r="D40" s="73">
        <f t="shared" si="0"/>
        <v>4.8145150972188633</v>
      </c>
      <c r="E40" s="51"/>
      <c r="F40" s="104">
        <v>141204.94</v>
      </c>
      <c r="G40" s="104">
        <v>138362.47</v>
      </c>
    </row>
    <row r="41" spans="1:7" s="15" customFormat="1" ht="12" x14ac:dyDescent="0.2">
      <c r="A41" s="51" t="s">
        <v>29</v>
      </c>
      <c r="B41" s="59"/>
      <c r="C41" s="59"/>
      <c r="D41" s="73">
        <f t="shared" si="0"/>
        <v>0</v>
      </c>
      <c r="E41" s="51"/>
      <c r="F41" s="59"/>
      <c r="G41" s="59"/>
    </row>
    <row r="42" spans="1:7" s="15" customFormat="1" ht="12" x14ac:dyDescent="0.2">
      <c r="A42" s="51" t="s">
        <v>78</v>
      </c>
      <c r="B42" s="104">
        <v>638.35673642999996</v>
      </c>
      <c r="C42" s="104">
        <v>621.38680220000003</v>
      </c>
      <c r="D42" s="73">
        <f t="shared" si="0"/>
        <v>2.7309775762726973</v>
      </c>
      <c r="E42" s="51"/>
      <c r="F42" s="104">
        <v>643.47</v>
      </c>
      <c r="G42" s="104">
        <v>629.42999999999995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24524.3322372935</v>
      </c>
      <c r="D48" s="59"/>
      <c r="E48" s="105">
        <v>21416.954047015599</v>
      </c>
      <c r="F48" s="59"/>
      <c r="G48" s="73">
        <f>IFERROR(((C48/E48)-1)*100,IF(C48+E48&lt;&gt;0,100,0))</f>
        <v>14.508964176028138</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4985</v>
      </c>
      <c r="D54" s="62"/>
      <c r="E54" s="106">
        <v>862135</v>
      </c>
      <c r="F54" s="106">
        <v>127645132.13</v>
      </c>
      <c r="G54" s="106">
        <v>12888557.031749999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6005</v>
      </c>
      <c r="C68" s="53">
        <v>8520</v>
      </c>
      <c r="D68" s="73">
        <f>IFERROR(((B68/C68)-1)*100,IF(B68+C68&lt;&gt;0,100,0))</f>
        <v>-29.518779342723001</v>
      </c>
      <c r="E68" s="53">
        <v>141738</v>
      </c>
      <c r="F68" s="53">
        <v>133217</v>
      </c>
      <c r="G68" s="73">
        <f>IFERROR(((E68/F68)-1)*100,IF(E68+F68&lt;&gt;0,100,0))</f>
        <v>6.3963307986218076</v>
      </c>
    </row>
    <row r="69" spans="1:7" s="15" customFormat="1" ht="12" x14ac:dyDescent="0.2">
      <c r="A69" s="66" t="s">
        <v>54</v>
      </c>
      <c r="B69" s="54">
        <v>198881553.942</v>
      </c>
      <c r="C69" s="53">
        <v>407271542.73199999</v>
      </c>
      <c r="D69" s="73">
        <f>IFERROR(((B69/C69)-1)*100,IF(B69+C69&lt;&gt;0,100,0))</f>
        <v>-51.167333566226716</v>
      </c>
      <c r="E69" s="53">
        <v>6184771521.0200005</v>
      </c>
      <c r="F69" s="53">
        <v>6114909816.6520004</v>
      </c>
      <c r="G69" s="73">
        <f>IFERROR(((E69/F69)-1)*100,IF(E69+F69&lt;&gt;0,100,0))</f>
        <v>1.1424813523456034</v>
      </c>
    </row>
    <row r="70" spans="1:7" s="15" customFormat="1" ht="12" x14ac:dyDescent="0.2">
      <c r="A70" s="66" t="s">
        <v>55</v>
      </c>
      <c r="B70" s="54">
        <v>207330270.52285999</v>
      </c>
      <c r="C70" s="53">
        <v>384249108.14906001</v>
      </c>
      <c r="D70" s="73">
        <f>IFERROR(((B70/C70)-1)*100,IF(B70+C70&lt;&gt;0,100,0))</f>
        <v>-46.04274515519986</v>
      </c>
      <c r="E70" s="53">
        <v>6400378141.8580198</v>
      </c>
      <c r="F70" s="53">
        <v>5632920506.4187002</v>
      </c>
      <c r="G70" s="73">
        <f>IFERROR(((E70/F70)-1)*100,IF(E70+F70&lt;&gt;0,100,0))</f>
        <v>13.624506764560284</v>
      </c>
    </row>
    <row r="71" spans="1:7" s="15" customFormat="1" ht="12" x14ac:dyDescent="0.2">
      <c r="A71" s="66" t="s">
        <v>93</v>
      </c>
      <c r="B71" s="73">
        <f>IFERROR(B69/B68/1000,)</f>
        <v>33.119326218484595</v>
      </c>
      <c r="C71" s="73">
        <f>IFERROR(C69/C68/1000,)</f>
        <v>47.801824264319251</v>
      </c>
      <c r="D71" s="73">
        <f>IFERROR(((B71/C71)-1)*100,IF(B71+C71&lt;&gt;0,100,0))</f>
        <v>-30.715350871648894</v>
      </c>
      <c r="E71" s="73">
        <f>IFERROR(E69/E68/1000,)</f>
        <v>43.635239110330332</v>
      </c>
      <c r="F71" s="73">
        <f>IFERROR(F69/F68/1000,)</f>
        <v>45.901873009090437</v>
      </c>
      <c r="G71" s="73">
        <f>IFERROR(((E71/F71)-1)*100,IF(E71+F71&lt;&gt;0,100,0))</f>
        <v>-4.9379987137152748</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3084</v>
      </c>
      <c r="C74" s="53">
        <v>3422</v>
      </c>
      <c r="D74" s="73">
        <f>IFERROR(((B74/C74)-1)*100,IF(B74+C74&lt;&gt;0,100,0))</f>
        <v>-9.8772647574517869</v>
      </c>
      <c r="E74" s="53">
        <v>68909</v>
      </c>
      <c r="F74" s="53">
        <v>56822</v>
      </c>
      <c r="G74" s="73">
        <f>IFERROR(((E74/F74)-1)*100,IF(E74+F74&lt;&gt;0,100,0))</f>
        <v>21.27169054239555</v>
      </c>
    </row>
    <row r="75" spans="1:7" s="15" customFormat="1" ht="12" x14ac:dyDescent="0.2">
      <c r="A75" s="66" t="s">
        <v>54</v>
      </c>
      <c r="B75" s="54">
        <v>708652758.00800002</v>
      </c>
      <c r="C75" s="53">
        <v>926168063.73399997</v>
      </c>
      <c r="D75" s="73">
        <f>IFERROR(((B75/C75)-1)*100,IF(B75+C75&lt;&gt;0,100,0))</f>
        <v>-23.485511349749089</v>
      </c>
      <c r="E75" s="53">
        <v>16973307975.731001</v>
      </c>
      <c r="F75" s="53">
        <v>16099132955.516001</v>
      </c>
      <c r="G75" s="73">
        <f>IFERROR(((E75/F75)-1)*100,IF(E75+F75&lt;&gt;0,100,0))</f>
        <v>5.4299509335717699</v>
      </c>
    </row>
    <row r="76" spans="1:7" s="15" customFormat="1" ht="12" x14ac:dyDescent="0.2">
      <c r="A76" s="66" t="s">
        <v>55</v>
      </c>
      <c r="B76" s="54">
        <v>748190561.75019002</v>
      </c>
      <c r="C76" s="53">
        <v>872733188.88445997</v>
      </c>
      <c r="D76" s="73">
        <f>IFERROR(((B76/C76)-1)*100,IF(B76+C76&lt;&gt;0,100,0))</f>
        <v>-14.27041262100529</v>
      </c>
      <c r="E76" s="53">
        <v>17790972534.0383</v>
      </c>
      <c r="F76" s="53">
        <v>14981987425.285999</v>
      </c>
      <c r="G76" s="73">
        <f>IFERROR(((E76/F76)-1)*100,IF(E76+F76&lt;&gt;0,100,0))</f>
        <v>18.74908200771419</v>
      </c>
    </row>
    <row r="77" spans="1:7" s="15" customFormat="1" ht="12" x14ac:dyDescent="0.2">
      <c r="A77" s="66" t="s">
        <v>93</v>
      </c>
      <c r="B77" s="73">
        <f>IFERROR(B75/B74/1000,)</f>
        <v>229.78364397146564</v>
      </c>
      <c r="C77" s="73">
        <f>IFERROR(C75/C74/1000,)</f>
        <v>270.65109986382237</v>
      </c>
      <c r="D77" s="73">
        <f>IFERROR(((B77/C77)-1)*100,IF(B77+C77&lt;&gt;0,100,0))</f>
        <v>-15.09968217861266</v>
      </c>
      <c r="E77" s="73">
        <f>IFERROR(E75/E74/1000,)</f>
        <v>246.31482064361697</v>
      </c>
      <c r="F77" s="73">
        <f>IFERROR(F75/F74/1000,)</f>
        <v>283.32570053000597</v>
      </c>
      <c r="G77" s="73">
        <f>IFERROR(((E77/F77)-1)*100,IF(E77+F77&lt;&gt;0,100,0))</f>
        <v>-13.063015397881038</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190</v>
      </c>
      <c r="C80" s="53">
        <v>1145</v>
      </c>
      <c r="D80" s="73">
        <f>IFERROR(((B80/C80)-1)*100,IF(B80+C80&lt;&gt;0,100,0))</f>
        <v>-83.406113537117903</v>
      </c>
      <c r="E80" s="53">
        <v>6699</v>
      </c>
      <c r="F80" s="53">
        <v>7567</v>
      </c>
      <c r="G80" s="73">
        <f>IFERROR(((E80/F80)-1)*100,IF(E80+F80&lt;&gt;0,100,0))</f>
        <v>-11.470860314523589</v>
      </c>
    </row>
    <row r="81" spans="1:7" s="15" customFormat="1" ht="12" x14ac:dyDescent="0.2">
      <c r="A81" s="66" t="s">
        <v>54</v>
      </c>
      <c r="B81" s="54">
        <v>17224215.892999999</v>
      </c>
      <c r="C81" s="53">
        <v>20512576.443</v>
      </c>
      <c r="D81" s="73">
        <f>IFERROR(((B81/C81)-1)*100,IF(B81+C81&lt;&gt;0,100,0))</f>
        <v>-16.030948423946846</v>
      </c>
      <c r="E81" s="53">
        <v>533831009.278</v>
      </c>
      <c r="F81" s="53">
        <v>486104108.653</v>
      </c>
      <c r="G81" s="73">
        <f>IFERROR(((E81/F81)-1)*100,IF(E81+F81&lt;&gt;0,100,0))</f>
        <v>9.8182467038288923</v>
      </c>
    </row>
    <row r="82" spans="1:7" s="15" customFormat="1" ht="12" x14ac:dyDescent="0.2">
      <c r="A82" s="66" t="s">
        <v>55</v>
      </c>
      <c r="B82" s="54">
        <v>2047662.56681042</v>
      </c>
      <c r="C82" s="53">
        <v>8170850.0498701204</v>
      </c>
      <c r="D82" s="73">
        <f>IFERROR(((B82/C82)-1)*100,IF(B82+C82&lt;&gt;0,100,0))</f>
        <v>-74.939418122806345</v>
      </c>
      <c r="E82" s="53">
        <v>102298569.480754</v>
      </c>
      <c r="F82" s="53">
        <v>105893444.700793</v>
      </c>
      <c r="G82" s="73">
        <f>IFERROR(((E82/F82)-1)*100,IF(E82+F82&lt;&gt;0,100,0))</f>
        <v>-3.3948043055889721</v>
      </c>
    </row>
    <row r="83" spans="1:7" x14ac:dyDescent="0.2">
      <c r="A83" s="66" t="s">
        <v>93</v>
      </c>
      <c r="B83" s="73">
        <f>IFERROR(B81/B80/1000,)</f>
        <v>90.653767857894735</v>
      </c>
      <c r="C83" s="73">
        <f>IFERROR(C81/C80/1000,)</f>
        <v>17.914913924017466</v>
      </c>
      <c r="D83" s="73">
        <f>IFERROR(((B83/C83)-1)*100,IF(B83+C83&lt;&gt;0,100,0))</f>
        <v>406.02402133989932</v>
      </c>
      <c r="E83" s="73">
        <f>IFERROR(E81/E80/1000,)</f>
        <v>79.688163797283181</v>
      </c>
      <c r="F83" s="73">
        <f>IFERROR(F81/F80/1000,)</f>
        <v>64.240003786573283</v>
      </c>
      <c r="G83" s="73">
        <f>IFERROR(((E83/F83)-1)*100,IF(E83+F83&lt;&gt;0,100,0))</f>
        <v>24.047570205683421</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9279</v>
      </c>
      <c r="C86" s="51">
        <f>C68+C74+C80</f>
        <v>13087</v>
      </c>
      <c r="D86" s="73">
        <f>IFERROR(((B86/C86)-1)*100,IF(B86+C86&lt;&gt;0,100,0))</f>
        <v>-29.097577748911128</v>
      </c>
      <c r="E86" s="51">
        <f>E68+E74+E80</f>
        <v>217346</v>
      </c>
      <c r="F86" s="51">
        <f>F68+F74+F80</f>
        <v>197606</v>
      </c>
      <c r="G86" s="73">
        <f>IFERROR(((E86/F86)-1)*100,IF(E86+F86&lt;&gt;0,100,0))</f>
        <v>9.9895752153274628</v>
      </c>
    </row>
    <row r="87" spans="1:7" s="15" customFormat="1" ht="12" x14ac:dyDescent="0.2">
      <c r="A87" s="66" t="s">
        <v>54</v>
      </c>
      <c r="B87" s="51">
        <f t="shared" ref="B87:C87" si="1">B69+B75+B81</f>
        <v>924758527.84300005</v>
      </c>
      <c r="C87" s="51">
        <f t="shared" si="1"/>
        <v>1353952182.9090002</v>
      </c>
      <c r="D87" s="73">
        <f>IFERROR(((B87/C87)-1)*100,IF(B87+C87&lt;&gt;0,100,0))</f>
        <v>-31.699321474106036</v>
      </c>
      <c r="E87" s="51">
        <f t="shared" ref="E87:F87" si="2">E69+E75+E81</f>
        <v>23691910506.028999</v>
      </c>
      <c r="F87" s="51">
        <f t="shared" si="2"/>
        <v>22700146880.820999</v>
      </c>
      <c r="G87" s="73">
        <f>IFERROR(((E87/F87)-1)*100,IF(E87+F87&lt;&gt;0,100,0))</f>
        <v>4.3689744846802103</v>
      </c>
    </row>
    <row r="88" spans="1:7" s="15" customFormat="1" ht="12" x14ac:dyDescent="0.2">
      <c r="A88" s="66" t="s">
        <v>55</v>
      </c>
      <c r="B88" s="51">
        <f t="shared" ref="B88:C88" si="3">B70+B76+B82</f>
        <v>957568494.83986044</v>
      </c>
      <c r="C88" s="51">
        <f t="shared" si="3"/>
        <v>1265153147.08339</v>
      </c>
      <c r="D88" s="73">
        <f>IFERROR(((B88/C88)-1)*100,IF(B88+C88&lt;&gt;0,100,0))</f>
        <v>-24.312048936732854</v>
      </c>
      <c r="E88" s="51">
        <f t="shared" ref="E88:F88" si="4">E70+E76+E82</f>
        <v>24293649245.377075</v>
      </c>
      <c r="F88" s="51">
        <f t="shared" si="4"/>
        <v>20720801376.405495</v>
      </c>
      <c r="G88" s="73">
        <f>IFERROR(((E88/F88)-1)*100,IF(E88+F88&lt;&gt;0,100,0))</f>
        <v>17.242807380220036</v>
      </c>
    </row>
    <row r="89" spans="1:7" x14ac:dyDescent="0.2">
      <c r="A89" s="66" t="s">
        <v>94</v>
      </c>
      <c r="B89" s="73">
        <f>IFERROR((B75/B87)*100,IF(B75+B87&lt;&gt;0,100,0))</f>
        <v>76.631113601183344</v>
      </c>
      <c r="C89" s="73">
        <f>IFERROR((C75/C87)*100,IF(C75+C87&lt;&gt;0,100,0))</f>
        <v>68.4047838191822</v>
      </c>
      <c r="D89" s="73">
        <f>IFERROR(((B89/C89)-1)*100,IF(B89+C89&lt;&gt;0,100,0))</f>
        <v>12.025956844986485</v>
      </c>
      <c r="E89" s="73">
        <f>IFERROR((E75/E87)*100,IF(E75+E87&lt;&gt;0,100,0))</f>
        <v>71.641786640261529</v>
      </c>
      <c r="F89" s="73">
        <f>IFERROR((F75/F87)*100,IF(F75+F87&lt;&gt;0,100,0))</f>
        <v>70.920831658221147</v>
      </c>
      <c r="G89" s="73">
        <f>IFERROR(((E89/F89)-1)*100,IF(E89+F89&lt;&gt;0,100,0))</f>
        <v>1.0165630678370841</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106477222.61</v>
      </c>
      <c r="C97" s="107">
        <v>125928798.898</v>
      </c>
      <c r="D97" s="52">
        <f>B97-C97</f>
        <v>-19451576.288000003</v>
      </c>
      <c r="E97" s="107">
        <v>2869344075.9770002</v>
      </c>
      <c r="F97" s="107">
        <v>2365156858.599</v>
      </c>
      <c r="G97" s="68">
        <f>E97-F97</f>
        <v>504187217.37800026</v>
      </c>
    </row>
    <row r="98" spans="1:7" s="15" customFormat="1" ht="13.5" x14ac:dyDescent="0.2">
      <c r="A98" s="66" t="s">
        <v>88</v>
      </c>
      <c r="B98" s="53">
        <v>101670593.12100001</v>
      </c>
      <c r="C98" s="107">
        <v>99238708.675999999</v>
      </c>
      <c r="D98" s="52">
        <f>B98-C98</f>
        <v>2431884.4450000077</v>
      </c>
      <c r="E98" s="107">
        <v>2833828355.5370002</v>
      </c>
      <c r="F98" s="107">
        <v>2311940085.0970001</v>
      </c>
      <c r="G98" s="68">
        <f>E98-F98</f>
        <v>521888270.44000006</v>
      </c>
    </row>
    <row r="99" spans="1:7" s="15" customFormat="1" ht="12" x14ac:dyDescent="0.2">
      <c r="A99" s="69" t="s">
        <v>16</v>
      </c>
      <c r="B99" s="52">
        <f>B97-B98</f>
        <v>4806629.4889999926</v>
      </c>
      <c r="C99" s="52">
        <f>C97-C98</f>
        <v>26690090.222000003</v>
      </c>
      <c r="D99" s="70"/>
      <c r="E99" s="52">
        <f>E97-E98</f>
        <v>35515720.440000057</v>
      </c>
      <c r="F99" s="70">
        <f>F97-F98</f>
        <v>53216773.501999855</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1382.7673220435499</v>
      </c>
      <c r="C111" s="108">
        <v>1162.1608883363899</v>
      </c>
      <c r="D111" s="73">
        <f>IFERROR(((B111/C111)-1)*100,IF(B111+C111&lt;&gt;0,100,0))</f>
        <v>18.982434869491584</v>
      </c>
      <c r="E111" s="72"/>
      <c r="F111" s="109">
        <v>1401.8269533663599</v>
      </c>
      <c r="G111" s="109">
        <v>1382.7673220435499</v>
      </c>
    </row>
    <row r="112" spans="1:7" s="15" customFormat="1" ht="12" x14ac:dyDescent="0.2">
      <c r="A112" s="66" t="s">
        <v>50</v>
      </c>
      <c r="B112" s="109">
        <v>1356.15342126425</v>
      </c>
      <c r="C112" s="108">
        <v>1144.0031244463701</v>
      </c>
      <c r="D112" s="73">
        <f>IFERROR(((B112/C112)-1)*100,IF(B112+C112&lt;&gt;0,100,0))</f>
        <v>18.544555717061371</v>
      </c>
      <c r="E112" s="72"/>
      <c r="F112" s="109">
        <v>1375.3037823708601</v>
      </c>
      <c r="G112" s="109">
        <v>1356.15342126425</v>
      </c>
    </row>
    <row r="113" spans="1:7" s="15" customFormat="1" ht="12" x14ac:dyDescent="0.2">
      <c r="A113" s="66" t="s">
        <v>51</v>
      </c>
      <c r="B113" s="109">
        <v>1551.8690937264601</v>
      </c>
      <c r="C113" s="108">
        <v>1263.7961219021799</v>
      </c>
      <c r="D113" s="73">
        <f>IFERROR(((B113/C113)-1)*100,IF(B113+C113&lt;&gt;0,100,0))</f>
        <v>22.794259836047949</v>
      </c>
      <c r="E113" s="72"/>
      <c r="F113" s="109">
        <v>1569.7523319021</v>
      </c>
      <c r="G113" s="109">
        <v>1551.8690937264601</v>
      </c>
    </row>
    <row r="114" spans="1:7" s="25" customFormat="1" ht="12" x14ac:dyDescent="0.2">
      <c r="A114" s="69" t="s">
        <v>52</v>
      </c>
      <c r="B114" s="73"/>
      <c r="C114" s="72"/>
      <c r="D114" s="74"/>
      <c r="E114" s="72"/>
      <c r="F114" s="58"/>
      <c r="G114" s="58"/>
    </row>
    <row r="115" spans="1:7" s="15" customFormat="1" ht="12" x14ac:dyDescent="0.2">
      <c r="A115" s="66" t="s">
        <v>56</v>
      </c>
      <c r="B115" s="109">
        <v>872.98061104200997</v>
      </c>
      <c r="C115" s="108">
        <v>810.69576992276495</v>
      </c>
      <c r="D115" s="73">
        <f>IFERROR(((B115/C115)-1)*100,IF(B115+C115&lt;&gt;0,100,0))</f>
        <v>7.6828871483045846</v>
      </c>
      <c r="E115" s="72"/>
      <c r="F115" s="109">
        <v>874.26501282528397</v>
      </c>
      <c r="G115" s="109">
        <v>872.98061104200997</v>
      </c>
    </row>
    <row r="116" spans="1:7" s="15" customFormat="1" ht="12" x14ac:dyDescent="0.2">
      <c r="A116" s="66" t="s">
        <v>57</v>
      </c>
      <c r="B116" s="109">
        <v>1265.7592757938301</v>
      </c>
      <c r="C116" s="108">
        <v>1131.1399775427899</v>
      </c>
      <c r="D116" s="73">
        <f>IFERROR(((B116/C116)-1)*100,IF(B116+C116&lt;&gt;0,100,0))</f>
        <v>11.901205944774219</v>
      </c>
      <c r="E116" s="72"/>
      <c r="F116" s="109">
        <v>1277.2825129165601</v>
      </c>
      <c r="G116" s="109">
        <v>1265.7592757938301</v>
      </c>
    </row>
    <row r="117" spans="1:7" s="15" customFormat="1" ht="12" x14ac:dyDescent="0.2">
      <c r="A117" s="66" t="s">
        <v>59</v>
      </c>
      <c r="B117" s="109">
        <v>1635.74376464482</v>
      </c>
      <c r="C117" s="108">
        <v>1363.8114821535501</v>
      </c>
      <c r="D117" s="73">
        <f>IFERROR(((B117/C117)-1)*100,IF(B117+C117&lt;&gt;0,100,0))</f>
        <v>19.939140126747624</v>
      </c>
      <c r="E117" s="72"/>
      <c r="F117" s="109">
        <v>1661.35763202934</v>
      </c>
      <c r="G117" s="109">
        <v>1635.74376464482</v>
      </c>
    </row>
    <row r="118" spans="1:7" s="15" customFormat="1" ht="12" x14ac:dyDescent="0.2">
      <c r="A118" s="66" t="s">
        <v>58</v>
      </c>
      <c r="B118" s="109">
        <v>1596.88503036936</v>
      </c>
      <c r="C118" s="108">
        <v>1255.5009621699301</v>
      </c>
      <c r="D118" s="73">
        <f>IFERROR(((B118/C118)-1)*100,IF(B118+C118&lt;&gt;0,100,0))</f>
        <v>27.191063845096775</v>
      </c>
      <c r="E118" s="72"/>
      <c r="F118" s="109">
        <v>1623.8582274248799</v>
      </c>
      <c r="G118" s="109">
        <v>1596.88503036936</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58</v>
      </c>
      <c r="C127" s="53">
        <v>174</v>
      </c>
      <c r="D127" s="73">
        <f>IFERROR(((B127/C127)-1)*100,IF(B127+C127&lt;&gt;0,100,0))</f>
        <v>-66.666666666666671</v>
      </c>
      <c r="E127" s="53">
        <v>5776</v>
      </c>
      <c r="F127" s="53">
        <v>6095</v>
      </c>
      <c r="G127" s="73">
        <f>IFERROR(((E127/F127)-1)*100,IF(E127+F127&lt;&gt;0,100,0))</f>
        <v>-5.2337981952420005</v>
      </c>
    </row>
    <row r="128" spans="1:7" s="15" customFormat="1" ht="12" x14ac:dyDescent="0.2">
      <c r="A128" s="66" t="s">
        <v>74</v>
      </c>
      <c r="B128" s="54">
        <v>0</v>
      </c>
      <c r="C128" s="53">
        <v>7</v>
      </c>
      <c r="D128" s="73">
        <f>IFERROR(((B128/C128)-1)*100,IF(B128+C128&lt;&gt;0,100,0))</f>
        <v>-100</v>
      </c>
      <c r="E128" s="53">
        <v>175</v>
      </c>
      <c r="F128" s="53">
        <v>200</v>
      </c>
      <c r="G128" s="73">
        <f>IFERROR(((E128/F128)-1)*100,IF(E128+F128&lt;&gt;0,100,0))</f>
        <v>-12.5</v>
      </c>
    </row>
    <row r="129" spans="1:7" s="25" customFormat="1" ht="12" x14ac:dyDescent="0.2">
      <c r="A129" s="69" t="s">
        <v>34</v>
      </c>
      <c r="B129" s="70">
        <f>SUM(B126:B128)</f>
        <v>58</v>
      </c>
      <c r="C129" s="70">
        <f>SUM(C126:C128)</f>
        <v>181</v>
      </c>
      <c r="D129" s="73">
        <f>IFERROR(((B129/C129)-1)*100,IF(B129+C129&lt;&gt;0,100,0))</f>
        <v>-67.955801104972366</v>
      </c>
      <c r="E129" s="70">
        <f>SUM(E126:E128)</f>
        <v>5951</v>
      </c>
      <c r="F129" s="70">
        <f>SUM(F126:F128)</f>
        <v>6295</v>
      </c>
      <c r="G129" s="73">
        <f>IFERROR(((E129/F129)-1)*100,IF(E129+F129&lt;&gt;0,100,0))</f>
        <v>-5.4646544876886471</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19</v>
      </c>
      <c r="C132" s="53">
        <v>51</v>
      </c>
      <c r="D132" s="73">
        <f>IFERROR(((B132/C132)-1)*100,IF(B132+C132&lt;&gt;0,100,0))</f>
        <v>-62.745098039215684</v>
      </c>
      <c r="E132" s="53">
        <v>418</v>
      </c>
      <c r="F132" s="53">
        <v>658</v>
      </c>
      <c r="G132" s="73">
        <f>IFERROR(((E132/F132)-1)*100,IF(E132+F132&lt;&gt;0,100,0))</f>
        <v>-36.474164133738604</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19</v>
      </c>
      <c r="C134" s="70">
        <f>SUM(C132:C133)</f>
        <v>51</v>
      </c>
      <c r="D134" s="73">
        <f>IFERROR(((B134/C134)-1)*100,IF(B134+C134&lt;&gt;0,100,0))</f>
        <v>-62.745098039215684</v>
      </c>
      <c r="E134" s="70">
        <f>SUM(E132:E133)</f>
        <v>418</v>
      </c>
      <c r="F134" s="70">
        <f>SUM(F132:F133)</f>
        <v>658</v>
      </c>
      <c r="G134" s="73">
        <f>IFERROR(((E134/F134)-1)*100,IF(E134+F134&lt;&gt;0,100,0))</f>
        <v>-36.474164133738604</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23571</v>
      </c>
      <c r="C138" s="53">
        <v>56887</v>
      </c>
      <c r="D138" s="73">
        <f>IFERROR(((B138/C138)-1)*100,IF(B138+C138&lt;&gt;0,100,0))</f>
        <v>-58.565225798512841</v>
      </c>
      <c r="E138" s="53">
        <v>7714924</v>
      </c>
      <c r="F138" s="53">
        <v>7755085</v>
      </c>
      <c r="G138" s="73">
        <f>IFERROR(((E138/F138)-1)*100,IF(E138+F138&lt;&gt;0,100,0))</f>
        <v>-0.51786666425964745</v>
      </c>
    </row>
    <row r="139" spans="1:7" s="15" customFormat="1" ht="12" x14ac:dyDescent="0.2">
      <c r="A139" s="66" t="s">
        <v>74</v>
      </c>
      <c r="B139" s="54">
        <v>0</v>
      </c>
      <c r="C139" s="53">
        <v>66</v>
      </c>
      <c r="D139" s="73">
        <f>IFERROR(((B139/C139)-1)*100,IF(B139+C139&lt;&gt;0,100,0))</f>
        <v>-100</v>
      </c>
      <c r="E139" s="53">
        <v>4623</v>
      </c>
      <c r="F139" s="53">
        <v>7686</v>
      </c>
      <c r="G139" s="73">
        <f>IFERROR(((E139/F139)-1)*100,IF(E139+F139&lt;&gt;0,100,0))</f>
        <v>-39.851678376268538</v>
      </c>
    </row>
    <row r="140" spans="1:7" s="15" customFormat="1" ht="12" x14ac:dyDescent="0.2">
      <c r="A140" s="69" t="s">
        <v>34</v>
      </c>
      <c r="B140" s="70">
        <f>SUM(B137:B139)</f>
        <v>23571</v>
      </c>
      <c r="C140" s="70">
        <f>SUM(C137:C139)</f>
        <v>56953</v>
      </c>
      <c r="D140" s="73">
        <f>IFERROR(((B140/C140)-1)*100,IF(B140+C140&lt;&gt;0,100,0))</f>
        <v>-58.613242498200272</v>
      </c>
      <c r="E140" s="70">
        <f>SUM(E137:E139)</f>
        <v>7719547</v>
      </c>
      <c r="F140" s="70">
        <f>SUM(F137:F139)</f>
        <v>7762771</v>
      </c>
      <c r="G140" s="73">
        <f>IFERROR(((E140/F140)-1)*100,IF(E140+F140&lt;&gt;0,100,0))</f>
        <v>-0.55681147878766657</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789</v>
      </c>
      <c r="C143" s="53">
        <v>18280</v>
      </c>
      <c r="D143" s="73">
        <f>IFERROR(((B143/C143)-1)*100,)</f>
        <v>-95.683807439824946</v>
      </c>
      <c r="E143" s="53">
        <v>366008</v>
      </c>
      <c r="F143" s="53">
        <v>276429</v>
      </c>
      <c r="G143" s="73">
        <f>IFERROR(((E143/F143)-1)*100,)</f>
        <v>32.405789551747468</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789</v>
      </c>
      <c r="C145" s="70">
        <f>SUM(C143:C144)</f>
        <v>18280</v>
      </c>
      <c r="D145" s="73">
        <f>IFERROR(((B145/C145)-1)*100,)</f>
        <v>-95.683807439824946</v>
      </c>
      <c r="E145" s="70">
        <f>SUM(E143:E144)</f>
        <v>366008</v>
      </c>
      <c r="F145" s="70">
        <f>SUM(F143:F144)</f>
        <v>276429</v>
      </c>
      <c r="G145" s="73">
        <f>IFERROR(((E145/F145)-1)*100,)</f>
        <v>32.405789551747468</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2358976.1631900002</v>
      </c>
      <c r="C149" s="53">
        <v>5186598.9632299999</v>
      </c>
      <c r="D149" s="73">
        <f>IFERROR(((B149/C149)-1)*100,IF(B149+C149&lt;&gt;0,100,0))</f>
        <v>-54.517860742390475</v>
      </c>
      <c r="E149" s="53">
        <v>789982822.15477002</v>
      </c>
      <c r="F149" s="53">
        <v>706213961.95415998</v>
      </c>
      <c r="G149" s="73">
        <f>IFERROR(((E149/F149)-1)*100,IF(E149+F149&lt;&gt;0,100,0))</f>
        <v>11.861682820432184</v>
      </c>
    </row>
    <row r="150" spans="1:7" x14ac:dyDescent="0.2">
      <c r="A150" s="66" t="s">
        <v>74</v>
      </c>
      <c r="B150" s="54">
        <v>0</v>
      </c>
      <c r="C150" s="53">
        <v>711443</v>
      </c>
      <c r="D150" s="73">
        <f>IFERROR(((B150/C150)-1)*100,IF(B150+C150&lt;&gt;0,100,0))</f>
        <v>-100</v>
      </c>
      <c r="E150" s="53">
        <v>53615478.579999998</v>
      </c>
      <c r="F150" s="53">
        <v>56984209.899999999</v>
      </c>
      <c r="G150" s="73">
        <f>IFERROR(((E150/F150)-1)*100,IF(E150+F150&lt;&gt;0,100,0))</f>
        <v>-5.9116926003039971</v>
      </c>
    </row>
    <row r="151" spans="1:7" s="15" customFormat="1" ht="12" x14ac:dyDescent="0.2">
      <c r="A151" s="69" t="s">
        <v>34</v>
      </c>
      <c r="B151" s="70">
        <f>SUM(B148:B150)</f>
        <v>2358976.1631900002</v>
      </c>
      <c r="C151" s="70">
        <f>SUM(C148:C150)</f>
        <v>5898041.9632299999</v>
      </c>
      <c r="D151" s="73">
        <f>IFERROR(((B151/C151)-1)*100,IF(B151+C151&lt;&gt;0,100,0))</f>
        <v>-60.004079694642719</v>
      </c>
      <c r="E151" s="70">
        <f>SUM(E148:E150)</f>
        <v>843598300.73477006</v>
      </c>
      <c r="F151" s="70">
        <f>SUM(F148:F150)</f>
        <v>763198171.85415995</v>
      </c>
      <c r="G151" s="73">
        <f>IFERROR(((E151/F151)-1)*100,IF(E151+F151&lt;&gt;0,100,0))</f>
        <v>10.534633316178056</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815.74103000000002</v>
      </c>
      <c r="C154" s="53">
        <v>26823.084999999999</v>
      </c>
      <c r="D154" s="73">
        <f>IFERROR(((B154/C154)-1)*100,IF(B154+C154&lt;&gt;0,100,0))</f>
        <v>-96.958809808789709</v>
      </c>
      <c r="E154" s="53">
        <v>575447.30949000001</v>
      </c>
      <c r="F154" s="53">
        <v>379177.12021999998</v>
      </c>
      <c r="G154" s="73">
        <f>IFERROR(((E154/F154)-1)*100,IF(E154+F154&lt;&gt;0,100,0))</f>
        <v>51.76213932848146</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815.74103000000002</v>
      </c>
      <c r="C156" s="70">
        <f>SUM(C154:C155)</f>
        <v>26823.084999999999</v>
      </c>
      <c r="D156" s="73">
        <f>IFERROR(((B156/C156)-1)*100,IF(B156+C156&lt;&gt;0,100,0))</f>
        <v>-96.958809808789709</v>
      </c>
      <c r="E156" s="70">
        <f>SUM(E154:E155)</f>
        <v>575447.30949000001</v>
      </c>
      <c r="F156" s="70">
        <f>SUM(F154:F155)</f>
        <v>379177.12021999998</v>
      </c>
      <c r="G156" s="73">
        <f>IFERROR(((E156/F156)-1)*100,IF(E156+F156&lt;&gt;0,100,0))</f>
        <v>51.76213932848146</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1535096</v>
      </c>
      <c r="C160" s="53">
        <v>1307095</v>
      </c>
      <c r="D160" s="73">
        <f>IFERROR(((B160/C160)-1)*100,IF(B160+C160&lt;&gt;0,100,0))</f>
        <v>17.443338089427307</v>
      </c>
      <c r="E160" s="65"/>
      <c r="F160" s="65"/>
      <c r="G160" s="52"/>
    </row>
    <row r="161" spans="1:7" s="15" customFormat="1" ht="12" x14ac:dyDescent="0.2">
      <c r="A161" s="66" t="s">
        <v>74</v>
      </c>
      <c r="B161" s="54">
        <v>1069</v>
      </c>
      <c r="C161" s="53">
        <v>1417</v>
      </c>
      <c r="D161" s="73">
        <f>IFERROR(((B161/C161)-1)*100,IF(B161+C161&lt;&gt;0,100,0))</f>
        <v>-24.558927311220891</v>
      </c>
      <c r="E161" s="65"/>
      <c r="F161" s="65"/>
      <c r="G161" s="52"/>
    </row>
    <row r="162" spans="1:7" s="25" customFormat="1" ht="12" x14ac:dyDescent="0.2">
      <c r="A162" s="69" t="s">
        <v>34</v>
      </c>
      <c r="B162" s="70">
        <f>SUM(B159:B161)</f>
        <v>1536165</v>
      </c>
      <c r="C162" s="70">
        <f>SUM(C159:C161)</f>
        <v>1308512</v>
      </c>
      <c r="D162" s="73">
        <f>IFERROR(((B162/C162)-1)*100,IF(B162+C162&lt;&gt;0,100,0))</f>
        <v>17.397853439632183</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154539</v>
      </c>
      <c r="C165" s="53">
        <v>173334</v>
      </c>
      <c r="D165" s="73">
        <f>IFERROR(((B165/C165)-1)*100,IF(B165+C165&lt;&gt;0,100,0))</f>
        <v>-10.843227526047972</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154539</v>
      </c>
      <c r="C167" s="70">
        <f>SUM(C165:C166)</f>
        <v>173334</v>
      </c>
      <c r="D167" s="73">
        <f>IFERROR(((B167/C167)-1)*100,IF(B167+C167&lt;&gt;0,100,0))</f>
        <v>-10.843227526047972</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38888</v>
      </c>
      <c r="C175" s="88">
        <v>42196</v>
      </c>
      <c r="D175" s="73">
        <f>IFERROR(((B175/C175)-1)*100,IF(B175+C175&lt;&gt;0,100,0))</f>
        <v>-7.839605649824632</v>
      </c>
      <c r="E175" s="88">
        <v>627578</v>
      </c>
      <c r="F175" s="88">
        <v>600254</v>
      </c>
      <c r="G175" s="73">
        <f>IFERROR(((E175/F175)-1)*100,IF(E175+F175&lt;&gt;0,100,0))</f>
        <v>4.5520729557820605</v>
      </c>
    </row>
    <row r="176" spans="1:7" x14ac:dyDescent="0.2">
      <c r="A176" s="66" t="s">
        <v>32</v>
      </c>
      <c r="B176" s="87">
        <v>153678</v>
      </c>
      <c r="C176" s="88">
        <v>142402</v>
      </c>
      <c r="D176" s="73">
        <f t="shared" ref="D176:D178" si="5">IFERROR(((B176/C176)-1)*100,IF(B176+C176&lt;&gt;0,100,0))</f>
        <v>7.918428111964726</v>
      </c>
      <c r="E176" s="88">
        <v>2814222</v>
      </c>
      <c r="F176" s="88">
        <v>2547196</v>
      </c>
      <c r="G176" s="73">
        <f>IFERROR(((E176/F176)-1)*100,IF(E176+F176&lt;&gt;0,100,0))</f>
        <v>10.483135180802726</v>
      </c>
    </row>
    <row r="177" spans="1:7" x14ac:dyDescent="0.2">
      <c r="A177" s="66" t="s">
        <v>91</v>
      </c>
      <c r="B177" s="87">
        <v>59940668.876110002</v>
      </c>
      <c r="C177" s="88">
        <v>64500971.097280003</v>
      </c>
      <c r="D177" s="73">
        <f t="shared" si="5"/>
        <v>-7.0701295555568926</v>
      </c>
      <c r="E177" s="88">
        <v>1047513359.9378099</v>
      </c>
      <c r="F177" s="88">
        <v>1151078810.3452899</v>
      </c>
      <c r="G177" s="73">
        <f>IFERROR(((E177/F177)-1)*100,IF(E177+F177&lt;&gt;0,100,0))</f>
        <v>-8.9972510549832236</v>
      </c>
    </row>
    <row r="178" spans="1:7" x14ac:dyDescent="0.2">
      <c r="A178" s="66" t="s">
        <v>92</v>
      </c>
      <c r="B178" s="87">
        <v>280190</v>
      </c>
      <c r="C178" s="88">
        <v>186292</v>
      </c>
      <c r="D178" s="73">
        <f t="shared" si="5"/>
        <v>50.403667360917261</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1272</v>
      </c>
      <c r="C181" s="88">
        <v>1060</v>
      </c>
      <c r="D181" s="73">
        <f t="shared" ref="D181:D184" si="6">IFERROR(((B181/C181)-1)*100,IF(B181+C181&lt;&gt;0,100,0))</f>
        <v>19.999999999999996</v>
      </c>
      <c r="E181" s="88">
        <v>14880</v>
      </c>
      <c r="F181" s="88">
        <v>21748</v>
      </c>
      <c r="G181" s="73">
        <f t="shared" ref="G181" si="7">IFERROR(((E181/F181)-1)*100,IF(E181+F181&lt;&gt;0,100,0))</f>
        <v>-31.579915394519031</v>
      </c>
    </row>
    <row r="182" spans="1:7" x14ac:dyDescent="0.2">
      <c r="A182" s="66" t="s">
        <v>32</v>
      </c>
      <c r="B182" s="87">
        <v>14342</v>
      </c>
      <c r="C182" s="88">
        <v>11484</v>
      </c>
      <c r="D182" s="73">
        <f t="shared" si="6"/>
        <v>24.886799024730056</v>
      </c>
      <c r="E182" s="88">
        <v>163258</v>
      </c>
      <c r="F182" s="88">
        <v>236456</v>
      </c>
      <c r="G182" s="73">
        <f t="shared" ref="G182" si="8">IFERROR(((E182/F182)-1)*100,IF(E182+F182&lt;&gt;0,100,0))</f>
        <v>-30.956287850593768</v>
      </c>
    </row>
    <row r="183" spans="1:7" x14ac:dyDescent="0.2">
      <c r="A183" s="66" t="s">
        <v>91</v>
      </c>
      <c r="B183" s="87">
        <v>166755.77208</v>
      </c>
      <c r="C183" s="88">
        <v>193059.82180000001</v>
      </c>
      <c r="D183" s="73">
        <f t="shared" si="6"/>
        <v>-13.624818190938582</v>
      </c>
      <c r="E183" s="88">
        <v>2124232.1652000002</v>
      </c>
      <c r="F183" s="88">
        <v>5185775.9925800003</v>
      </c>
      <c r="G183" s="73">
        <f t="shared" ref="G183" si="9">IFERROR(((E183/F183)-1)*100,IF(E183+F183&lt;&gt;0,100,0))</f>
        <v>-59.03733273015591</v>
      </c>
    </row>
    <row r="184" spans="1:7" x14ac:dyDescent="0.2">
      <c r="A184" s="66" t="s">
        <v>92</v>
      </c>
      <c r="B184" s="87">
        <v>81470</v>
      </c>
      <c r="C184" s="88">
        <v>91232</v>
      </c>
      <c r="D184" s="73">
        <f t="shared" si="6"/>
        <v>-10.700192914766749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2026-06-08T10:46:25Z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