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92B0C8EC-178B-4624-A6F3-75C35DD9A13C}" xr6:coauthVersionLast="47" xr6:coauthVersionMax="47" xr10:uidLastSave="{00000000-0000-0000-0000-000000000000}"/>
  <bookViews>
    <workbookView xWindow="3375"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<sst xmlns="http://schemas.openxmlformats.org/spreadsheetml/2006/main" count="265" uniqueCount="100">
  <si>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</si>
  <si>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</si>
  <si>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</si>
  <si>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</si>
  <si>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</si>
  <si>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</si>
  <si>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</si>
  <si>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</si>
  <si>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</si>
  <si>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</si>
  <si>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</si>
  <si>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</si>
  <si>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</si>
  <si>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</si>
  <si>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</si>
  <si>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</si>
  <si>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</si>
  <si>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</si>
  <si>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</si>
  <si>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</si>
  <si>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</si>
  <si>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</si>
  <si>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</si>
  <si>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</si>
  <si>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</si>
  <si>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</si>
  <si>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</si>
  <si>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</si>
  <si>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</si>
  <si>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</si>
  <si>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</si>
  <si>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</si>
  <si>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</si>
  <si>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</si>
  <si>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</si>
  <si>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</si>
  <si>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</si>
  <si>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</si>
  <si>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</si>
  <si>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</si>
  <si>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</si>
  <si>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</si>
  <si>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</si>
  <si>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</si>
  <si>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</si>
  <si>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</si>
  <si>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</si>
  <si>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</si>
  <si>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</si>
  <si>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</si>
  <si>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</si>
  <si>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</si>
  <si>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</si>
  <si>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</si>
  <si>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</si>
  <si>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</si>
  <si>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</si>
  <si>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</si>
  <si>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</si>
  <si>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</si>
  <si>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</si>
  <si>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</si>
  <si>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</si>
  <si>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</si>
  <si>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</si>
  <si>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</si>
  <si>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</si>
  <si>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</si>
  <si>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</si>
  <si>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</si>
  <si>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</si>
  <si>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</si>
  <si>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</si>
  <si>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</si>
  <si>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</si>
  <si>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</si>
  <si>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</si>
  <si>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</si>
  <si>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</si>
  <si>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</si>
  <si>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</si>
  <si>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</si>
  <si>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</si>
  <si>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</si>
  <si>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</si>
  <si>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</si>
  <si>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</si>
  <si>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</si>
  <si>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</si>
  <si>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</si>
  <si>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</si>
  <si>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</si>
  <si>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</si>
  <si>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</si>
  <si>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</si>
  <si>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</si>
  <si>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</si>
  <si>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26 June 2026</t>
  </si>
  <si>
    <t>26.06.2026</t>
  </si>
  <si>
    <t>27.06.2025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</si>
</sst>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1910586</v>
      </c>
      <c r="C11" s="54">
        <v>2258858</v>
      </c>
      <c r="D11" s="73">
        <f>IFERROR(((B11/C11)-1)*100,IF(B11+C11&lt;&gt;0,100,0))</f>
        <v>-15.418056380702104</v>
      </c>
      <c r="E11" s="54">
        <v>50841138</v>
      </c>
      <c r="F11" s="54">
        <v>47333038</v>
      </c>
      <c r="G11" s="73">
        <f>IFERROR(((E11/F11)-1)*100,IF(E11+F11&lt;&gt;0,100,0))</f>
        <v>7.4115251169806662</v>
      </c>
    </row>
    <row r="12" spans="1:7" s="15" customFormat="1" ht="12" x14ac:dyDescent="0.2">
      <c r="A12" s="51" t="s">
        <v>9</v>
      </c>
      <c r="B12" s="54">
        <v>1657932.919</v>
      </c>
      <c r="C12" s="54">
        <v>1662525.8319999999</v>
      </c>
      <c r="D12" s="73">
        <f>IFERROR(((B12/C12)-1)*100,IF(B12+C12&lt;&gt;0,100,0))</f>
        <v>-0.27626115105079396</v>
      </c>
      <c r="E12" s="54">
        <v>42346116.335000001</v>
      </c>
      <c r="F12" s="54">
        <v>40135198.685999997</v>
      </c>
      <c r="G12" s="73">
        <f>IFERROR(((E12/F12)-1)*100,IF(E12+F12&lt;&gt;0,100,0))</f>
        <v>5.5086749820207448</v>
      </c>
    </row>
    <row r="13" spans="1:7" s="15" customFormat="1" ht="12" x14ac:dyDescent="0.2">
      <c r="A13" s="51" t="s">
        <v>10</v>
      </c>
      <c r="B13" s="54">
        <v>138079942.91994101</v>
      </c>
      <c r="C13" s="54">
        <v>136632967.02373499</v>
      </c>
      <c r="D13" s="73">
        <f>IFERROR(((B13/C13)-1)*100,IF(B13+C13&lt;&gt;0,100,0))</f>
        <v>1.0590239879330499</v>
      </c>
      <c r="E13" s="54">
        <v>3959083167.39433</v>
      </c>
      <c r="F13" s="54">
        <v>3248368555.5668101</v>
      </c>
      <c r="G13" s="73">
        <f>IFERROR(((E13/F13)-1)*100,IF(E13+F13&lt;&gt;0,100,0))</f>
        <v>21.879124848981512</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441</v>
      </c>
      <c r="C16" s="54">
        <v>554</v>
      </c>
      <c r="D16" s="73">
        <f>IFERROR(((B16/C16)-1)*100,IF(B16+C16&lt;&gt;0,100,0))</f>
        <v>-20.397111913357403</v>
      </c>
      <c r="E16" s="54">
        <v>13015</v>
      </c>
      <c r="F16" s="54">
        <v>11326</v>
      </c>
      <c r="G16" s="73">
        <f>IFERROR(((E16/F16)-1)*100,IF(E16+F16&lt;&gt;0,100,0))</f>
        <v>14.912590499735124</v>
      </c>
    </row>
    <row r="17" spans="1:7" s="15" customFormat="1" ht="12" x14ac:dyDescent="0.2">
      <c r="A17" s="51" t="s">
        <v>9</v>
      </c>
      <c r="B17" s="54">
        <v>168521.94099999999</v>
      </c>
      <c r="C17" s="54">
        <v>281819.26299999998</v>
      </c>
      <c r="D17" s="73">
        <f>IFERROR(((B17/C17)-1)*100,IF(B17+C17&lt;&gt;0,100,0))</f>
        <v>-40.202121314893937</v>
      </c>
      <c r="E17" s="54">
        <v>5578101.4170000004</v>
      </c>
      <c r="F17" s="54">
        <v>4789907.4890000001</v>
      </c>
      <c r="G17" s="73">
        <f>IFERROR(((E17/F17)-1)*100,IF(E17+F17&lt;&gt;0,100,0))</f>
        <v>16.455305865720462</v>
      </c>
    </row>
    <row r="18" spans="1:7" s="15" customFormat="1" ht="12" x14ac:dyDescent="0.2">
      <c r="A18" s="51" t="s">
        <v>10</v>
      </c>
      <c r="B18" s="54">
        <v>17751721.138571698</v>
      </c>
      <c r="C18" s="54">
        <v>17803539.338510901</v>
      </c>
      <c r="D18" s="73">
        <f>IFERROR(((B18/C18)-1)*100,IF(B18+C18&lt;&gt;0,100,0))</f>
        <v>-0.2910556095276795</v>
      </c>
      <c r="E18" s="54">
        <v>475860609.47993398</v>
      </c>
      <c r="F18" s="54">
        <v>369225024.89208901</v>
      </c>
      <c r="G18" s="73">
        <f>IFERROR(((E18/F18)-1)*100,IF(E18+F18&lt;&gt;0,100,0))</f>
        <v>28.880920143213661</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17828323.306880001</v>
      </c>
      <c r="C24" s="53">
        <v>20280144.650210001</v>
      </c>
      <c r="D24" s="52">
        <f>B24-C24</f>
        <v>-2451821.3433299996</v>
      </c>
      <c r="E24" s="54">
        <v>664478047.15525997</v>
      </c>
      <c r="F24" s="54">
        <v>438539532.70234001</v>
      </c>
      <c r="G24" s="52">
        <f>E24-F24</f>
        <v>225938514.45291996</v>
      </c>
    </row>
    <row r="25" spans="1:7" s="15" customFormat="1" ht="12" x14ac:dyDescent="0.2">
      <c r="A25" s="55" t="s">
        <v>15</v>
      </c>
      <c r="B25" s="53">
        <v>29428357.227299999</v>
      </c>
      <c r="C25" s="53">
        <v>27256814.709040001</v>
      </c>
      <c r="D25" s="52">
        <f>B25-C25</f>
        <v>2171542.5182599984</v>
      </c>
      <c r="E25" s="54">
        <v>732024143.13171005</v>
      </c>
      <c r="F25" s="54">
        <v>576056434.68096006</v>
      </c>
      <c r="G25" s="52">
        <f>E25-F25</f>
        <v>155967708.45074999</v>
      </c>
    </row>
    <row r="26" spans="1:7" s="25" customFormat="1" ht="12" x14ac:dyDescent="0.2">
      <c r="A26" s="56" t="s">
        <v>16</v>
      </c>
      <c r="B26" s="57">
        <f>B24-B25</f>
        <v>-11600033.920419998</v>
      </c>
      <c r="C26" s="57">
        <f>C24-C25</f>
        <v>-6976670.0588300005</v>
      </c>
      <c r="D26" s="57"/>
      <c r="E26" s="57">
        <f>E24-E25</f>
        <v>-67546095.976450086</v>
      </c>
      <c r="F26" s="57">
        <f>F24-F25</f>
        <v>-137516901.97862005</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110230.95720817</v>
      </c>
      <c r="C33" s="104">
        <v>95862.283848930005</v>
      </c>
      <c r="D33" s="73">
        <f t="shared" ref="D33:D42" si="0">IFERROR(((B33/C33)-1)*100,IF(B33+C33&lt;&gt;0,100,0))</f>
        <v>14.988870265060328</v>
      </c>
      <c r="E33" s="51"/>
      <c r="F33" s="104">
        <v>113558.49</v>
      </c>
      <c r="G33" s="104">
        <v>109558.79</v>
      </c>
    </row>
    <row r="34" spans="1:7" s="15" customFormat="1" ht="12" x14ac:dyDescent="0.2">
      <c r="A34" s="51" t="s">
        <v>23</v>
      </c>
      <c r="B34" s="104">
        <v>104487.73464092</v>
      </c>
      <c r="C34" s="104">
        <v>95931.714884760004</v>
      </c>
      <c r="D34" s="73">
        <f t="shared" si="0"/>
        <v>8.9188645970085023</v>
      </c>
      <c r="E34" s="51"/>
      <c r="F34" s="104">
        <v>108133.66</v>
      </c>
      <c r="G34" s="104">
        <v>104487.73</v>
      </c>
    </row>
    <row r="35" spans="1:7" s="15" customFormat="1" ht="12" x14ac:dyDescent="0.2">
      <c r="A35" s="51" t="s">
        <v>24</v>
      </c>
      <c r="B35" s="104">
        <v>109403.58880851</v>
      </c>
      <c r="C35" s="104">
        <v>92275.828050469994</v>
      </c>
      <c r="D35" s="73">
        <f t="shared" si="0"/>
        <v>18.56148150593895</v>
      </c>
      <c r="E35" s="51"/>
      <c r="F35" s="104">
        <v>110713.88</v>
      </c>
      <c r="G35" s="104">
        <v>108525.17</v>
      </c>
    </row>
    <row r="36" spans="1:7" s="15" customFormat="1" ht="12" x14ac:dyDescent="0.2">
      <c r="A36" s="51" t="s">
        <v>25</v>
      </c>
      <c r="B36" s="104">
        <v>101893.99179907001</v>
      </c>
      <c r="C36" s="104">
        <v>88214.903016049997</v>
      </c>
      <c r="D36" s="73">
        <f t="shared" si="0"/>
        <v>15.506550838163037</v>
      </c>
      <c r="E36" s="51"/>
      <c r="F36" s="104">
        <v>105256.55</v>
      </c>
      <c r="G36" s="104">
        <v>101227.49</v>
      </c>
    </row>
    <row r="37" spans="1:7" s="15" customFormat="1" ht="12" x14ac:dyDescent="0.2">
      <c r="A37" s="51" t="s">
        <v>79</v>
      </c>
      <c r="B37" s="104">
        <v>105738.47247172</v>
      </c>
      <c r="C37" s="104">
        <v>73829.548592720006</v>
      </c>
      <c r="D37" s="73">
        <f t="shared" si="0"/>
        <v>43.219719593607799</v>
      </c>
      <c r="E37" s="51"/>
      <c r="F37" s="104">
        <v>111667.06</v>
      </c>
      <c r="G37" s="104">
        <v>101541.03</v>
      </c>
    </row>
    <row r="38" spans="1:7" s="15" customFormat="1" ht="12" x14ac:dyDescent="0.2">
      <c r="A38" s="51" t="s">
        <v>26</v>
      </c>
      <c r="B38" s="104">
        <v>128924.42366308</v>
      </c>
      <c r="C38" s="104">
        <v>137032.61573572</v>
      </c>
      <c r="D38" s="73">
        <f t="shared" si="0"/>
        <v>-5.9169797125360191</v>
      </c>
      <c r="E38" s="51"/>
      <c r="F38" s="104">
        <v>131261.65</v>
      </c>
      <c r="G38" s="104">
        <v>127178.46</v>
      </c>
    </row>
    <row r="39" spans="1:7" s="15" customFormat="1" ht="12" x14ac:dyDescent="0.2">
      <c r="A39" s="51" t="s">
        <v>27</v>
      </c>
      <c r="B39" s="104">
        <v>26126.2095429</v>
      </c>
      <c r="C39" s="104">
        <v>21146.695846620001</v>
      </c>
      <c r="D39" s="73">
        <f t="shared" si="0"/>
        <v>23.547478681289611</v>
      </c>
      <c r="E39" s="51"/>
      <c r="F39" s="104">
        <v>27048.09</v>
      </c>
      <c r="G39" s="104">
        <v>26124.51</v>
      </c>
    </row>
    <row r="40" spans="1:7" s="15" customFormat="1" ht="12" x14ac:dyDescent="0.2">
      <c r="A40" s="51" t="s">
        <v>28</v>
      </c>
      <c r="B40" s="104">
        <v>142792.33261057001</v>
      </c>
      <c r="C40" s="104">
        <v>133376.52813652001</v>
      </c>
      <c r="D40" s="73">
        <f t="shared" si="0"/>
        <v>7.0595663312005508</v>
      </c>
      <c r="E40" s="51"/>
      <c r="F40" s="104">
        <v>146316.68</v>
      </c>
      <c r="G40" s="104">
        <v>142701.65</v>
      </c>
    </row>
    <row r="41" spans="1:7" s="15" customFormat="1" ht="12" x14ac:dyDescent="0.2">
      <c r="A41" s="51" t="s">
        <v>29</v>
      </c>
      <c r="B41" s="59"/>
      <c r="C41" s="59"/>
      <c r="D41" s="73">
        <f t="shared" si="0"/>
        <v>0</v>
      </c>
      <c r="E41" s="51"/>
      <c r="F41" s="59"/>
      <c r="G41" s="59"/>
    </row>
    <row r="42" spans="1:7" s="15" customFormat="1" ht="12" x14ac:dyDescent="0.2">
      <c r="A42" s="51" t="s">
        <v>78</v>
      </c>
      <c r="B42" s="104">
        <v>630.18085510000003</v>
      </c>
      <c r="C42" s="104">
        <v>599.74398756000005</v>
      </c>
      <c r="D42" s="73">
        <f t="shared" si="0"/>
        <v>5.0749766852735689</v>
      </c>
      <c r="E42" s="51"/>
      <c r="F42" s="104">
        <v>634.45000000000005</v>
      </c>
      <c r="G42" s="104">
        <v>627.14</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24316.354021461</v>
      </c>
      <c r="D48" s="59"/>
      <c r="E48" s="105">
        <v>21391.037880329499</v>
      </c>
      <c r="F48" s="59"/>
      <c r="G48" s="73">
        <f>IFERROR(((C48/E48)-1)*100,IF(C48+E48&lt;&gt;0,100,0))</f>
        <v>13.675428735608609</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4890</v>
      </c>
      <c r="D54" s="62"/>
      <c r="E54" s="106">
        <v>895301</v>
      </c>
      <c r="F54" s="106">
        <v>142262529.19999999</v>
      </c>
      <c r="G54" s="106">
        <v>13222752.781920001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4905</v>
      </c>
      <c r="C68" s="53">
        <v>6106</v>
      </c>
      <c r="D68" s="73">
        <f>IFERROR(((B68/C68)-1)*100,IF(B68+C68&lt;&gt;0,100,0))</f>
        <v>-19.669177857844744</v>
      </c>
      <c r="E68" s="53">
        <v>155685</v>
      </c>
      <c r="F68" s="53">
        <v>150211</v>
      </c>
      <c r="G68" s="73">
        <f>IFERROR(((E68/F68)-1)*100,IF(E68+F68&lt;&gt;0,100,0))</f>
        <v>3.6442071486109562</v>
      </c>
    </row>
    <row r="69" spans="1:7" s="15" customFormat="1" ht="12" x14ac:dyDescent="0.2">
      <c r="A69" s="66" t="s">
        <v>54</v>
      </c>
      <c r="B69" s="54">
        <v>258660222.618</v>
      </c>
      <c r="C69" s="53">
        <v>278953888.13800001</v>
      </c>
      <c r="D69" s="73">
        <f>IFERROR(((B69/C69)-1)*100,IF(B69+C69&lt;&gt;0,100,0))</f>
        <v>-7.2749176057229299</v>
      </c>
      <c r="E69" s="53">
        <v>6837875016.4870005</v>
      </c>
      <c r="F69" s="53">
        <v>6870130562.2010002</v>
      </c>
      <c r="G69" s="73">
        <f>IFERROR(((E69/F69)-1)*100,IF(E69+F69&lt;&gt;0,100,0))</f>
        <v>-0.46950411527064695</v>
      </c>
    </row>
    <row r="70" spans="1:7" s="15" customFormat="1" ht="12" x14ac:dyDescent="0.2">
      <c r="A70" s="66" t="s">
        <v>55</v>
      </c>
      <c r="B70" s="54">
        <v>274029612.09912997</v>
      </c>
      <c r="C70" s="53">
        <v>264518851.56015</v>
      </c>
      <c r="D70" s="73">
        <f>IFERROR(((B70/C70)-1)*100,IF(B70+C70&lt;&gt;0,100,0))</f>
        <v>3.595494416705991</v>
      </c>
      <c r="E70" s="53">
        <v>7093992693.53333</v>
      </c>
      <c r="F70" s="53">
        <v>6344687862.2771301</v>
      </c>
      <c r="G70" s="73">
        <f>IFERROR(((E70/F70)-1)*100,IF(E70+F70&lt;&gt;0,100,0))</f>
        <v>11.809955785394166</v>
      </c>
    </row>
    <row r="71" spans="1:7" s="15" customFormat="1" ht="12" x14ac:dyDescent="0.2">
      <c r="A71" s="66" t="s">
        <v>93</v>
      </c>
      <c r="B71" s="73">
        <f>IFERROR(B69/B68/1000,)</f>
        <v>52.733990340061169</v>
      </c>
      <c r="C71" s="73">
        <f>IFERROR(C69/C68/1000,)</f>
        <v>45.685209324926305</v>
      </c>
      <c r="D71" s="73">
        <f>IFERROR(((B71/C71)-1)*100,IF(B71+C71&lt;&gt;0,100,0))</f>
        <v>15.429022038625039</v>
      </c>
      <c r="E71" s="73">
        <f>IFERROR(E69/E68/1000,)</f>
        <v>43.921219234267916</v>
      </c>
      <c r="F71" s="73">
        <f>IFERROR(F69/F68/1000,)</f>
        <v>45.736534356345409</v>
      </c>
      <c r="G71" s="73">
        <f>IFERROR(((E71/F71)-1)*100,IF(E71+F71&lt;&gt;0,100,0))</f>
        <v>-3.9690701265948425</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3210</v>
      </c>
      <c r="C74" s="53">
        <v>2187</v>
      </c>
      <c r="D74" s="73">
        <f>IFERROR(((B74/C74)-1)*100,IF(B74+C74&lt;&gt;0,100,0))</f>
        <v>46.776406035665289</v>
      </c>
      <c r="E74" s="53">
        <v>77609</v>
      </c>
      <c r="F74" s="53">
        <v>64203</v>
      </c>
      <c r="G74" s="73">
        <f>IFERROR(((E74/F74)-1)*100,IF(E74+F74&lt;&gt;0,100,0))</f>
        <v>20.880644206657006</v>
      </c>
    </row>
    <row r="75" spans="1:7" s="15" customFormat="1" ht="12" x14ac:dyDescent="0.2">
      <c r="A75" s="66" t="s">
        <v>54</v>
      </c>
      <c r="B75" s="54">
        <v>755976598.38</v>
      </c>
      <c r="C75" s="53">
        <v>680290452.55900002</v>
      </c>
      <c r="D75" s="73">
        <f>IFERROR(((B75/C75)-1)*100,IF(B75+C75&lt;&gt;0,100,0))</f>
        <v>11.125563431957165</v>
      </c>
      <c r="E75" s="53">
        <v>19045202433.971001</v>
      </c>
      <c r="F75" s="53">
        <v>18283358305.337002</v>
      </c>
      <c r="G75" s="73">
        <f>IFERROR(((E75/F75)-1)*100,IF(E75+F75&lt;&gt;0,100,0))</f>
        <v>4.1668719494033724</v>
      </c>
    </row>
    <row r="76" spans="1:7" s="15" customFormat="1" ht="12" x14ac:dyDescent="0.2">
      <c r="A76" s="66" t="s">
        <v>55</v>
      </c>
      <c r="B76" s="54">
        <v>815066996.47644997</v>
      </c>
      <c r="C76" s="53">
        <v>654917412.90881002</v>
      </c>
      <c r="D76" s="73">
        <f>IFERROR(((B76/C76)-1)*100,IF(B76+C76&lt;&gt;0,100,0))</f>
        <v>24.45340136191172</v>
      </c>
      <c r="E76" s="53">
        <v>20003851020.308399</v>
      </c>
      <c r="F76" s="53">
        <v>17077679499.0112</v>
      </c>
      <c r="G76" s="73">
        <f>IFERROR(((E76/F76)-1)*100,IF(E76+F76&lt;&gt;0,100,0))</f>
        <v>17.134479666670323</v>
      </c>
    </row>
    <row r="77" spans="1:7" s="15" customFormat="1" ht="12" x14ac:dyDescent="0.2">
      <c r="A77" s="66" t="s">
        <v>93</v>
      </c>
      <c r="B77" s="73">
        <f>IFERROR(B75/B74/1000,)</f>
        <v>235.50672846728972</v>
      </c>
      <c r="C77" s="73">
        <f>IFERROR(C75/C74/1000,)</f>
        <v>311.06102083173295</v>
      </c>
      <c r="D77" s="73">
        <f>IFERROR(((B77/C77)-1)*100,IF(B77+C77&lt;&gt;0,100,0))</f>
        <v>-24.289218932806754</v>
      </c>
      <c r="E77" s="73">
        <f>IFERROR(E75/E74/1000,)</f>
        <v>245.3994051459367</v>
      </c>
      <c r="F77" s="73">
        <f>IFERROR(F75/F74/1000,)</f>
        <v>284.77420533833316</v>
      </c>
      <c r="G77" s="73">
        <f>IFERROR(((E77/F77)-1)*100,IF(E77+F77&lt;&gt;0,100,0))</f>
        <v>-13.826673713518488</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148</v>
      </c>
      <c r="C80" s="53">
        <v>239</v>
      </c>
      <c r="D80" s="73">
        <f>IFERROR(((B80/C80)-1)*100,IF(B80+C80&lt;&gt;0,100,0))</f>
        <v>-38.075313807531387</v>
      </c>
      <c r="E80" s="53">
        <v>7215</v>
      </c>
      <c r="F80" s="53">
        <v>8321</v>
      </c>
      <c r="G80" s="73">
        <f>IFERROR(((E80/F80)-1)*100,IF(E80+F80&lt;&gt;0,100,0))</f>
        <v>-13.291671674077632</v>
      </c>
    </row>
    <row r="81" spans="1:7" s="15" customFormat="1" ht="12" x14ac:dyDescent="0.2">
      <c r="A81" s="66" t="s">
        <v>54</v>
      </c>
      <c r="B81" s="54">
        <v>19773405.276999999</v>
      </c>
      <c r="C81" s="53">
        <v>10134051.689999999</v>
      </c>
      <c r="D81" s="73">
        <f>IFERROR(((B81/C81)-1)*100,IF(B81+C81&lt;&gt;0,100,0))</f>
        <v>95.118456880497718</v>
      </c>
      <c r="E81" s="53">
        <v>606710833.03600001</v>
      </c>
      <c r="F81" s="53">
        <v>526808924.45300001</v>
      </c>
      <c r="G81" s="73">
        <f>IFERROR(((E81/F81)-1)*100,IF(E81+F81&lt;&gt;0,100,0))</f>
        <v>15.16715167002236</v>
      </c>
    </row>
    <row r="82" spans="1:7" s="15" customFormat="1" ht="12" x14ac:dyDescent="0.2">
      <c r="A82" s="66" t="s">
        <v>55</v>
      </c>
      <c r="B82" s="54">
        <v>2845086.2655101302</v>
      </c>
      <c r="C82" s="53">
        <v>-1683958.9785</v>
      </c>
      <c r="D82" s="73">
        <f>IFERROR(((B82/C82)-1)*100,IF(B82+C82&lt;&gt;0,100,0))</f>
        <v>-268.95223113121284</v>
      </c>
      <c r="E82" s="53">
        <v>113607395.405223</v>
      </c>
      <c r="F82" s="53">
        <v>118963051.770164</v>
      </c>
      <c r="G82" s="73">
        <f>IFERROR(((E82/F82)-1)*100,IF(E82+F82&lt;&gt;0,100,0))</f>
        <v>-4.5019493744058448</v>
      </c>
    </row>
    <row r="83" spans="1:7" x14ac:dyDescent="0.2">
      <c r="A83" s="66" t="s">
        <v>93</v>
      </c>
      <c r="B83" s="73">
        <f>IFERROR(B81/B80/1000,)</f>
        <v>133.60408970945946</v>
      </c>
      <c r="C83" s="73">
        <f>IFERROR(C81/C80/1000,)</f>
        <v>42.401889916317991</v>
      </c>
      <c r="D83" s="73">
        <f>IFERROR(((B83/C83)-1)*100,IF(B83+C83&lt;&gt;0,100,0))</f>
        <v>215.0899405029659</v>
      </c>
      <c r="E83" s="73">
        <f>IFERROR(E81/E80/1000,)</f>
        <v>84.090205548995144</v>
      </c>
      <c r="F83" s="73">
        <f>IFERROR(F81/F80/1000,)</f>
        <v>63.310770875255379</v>
      </c>
      <c r="G83" s="73">
        <f>IFERROR(((E83/F83)-1)*100,IF(E83+F83&lt;&gt;0,100,0))</f>
        <v>32.821326271137337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8263</v>
      </c>
      <c r="C86" s="51">
        <f>C68+C74+C80</f>
        <v>8532</v>
      </c>
      <c r="D86" s="73">
        <f>IFERROR(((B86/C86)-1)*100,IF(B86+C86&lt;&gt;0,100,0))</f>
        <v>-3.1528363806844872</v>
      </c>
      <c r="E86" s="51">
        <f>E68+E74+E80</f>
        <v>240509</v>
      </c>
      <c r="F86" s="51">
        <f>F68+F74+F80</f>
        <v>222735</v>
      </c>
      <c r="G86" s="73">
        <f>IFERROR(((E86/F86)-1)*100,IF(E86+F86&lt;&gt;0,100,0))</f>
        <v>7.9798864121040758</v>
      </c>
    </row>
    <row r="87" spans="1:7" s="15" customFormat="1" ht="12" x14ac:dyDescent="0.2">
      <c r="A87" s="66" t="s">
        <v>54</v>
      </c>
      <c r="B87" s="51">
        <f t="shared" ref="B87:C87" si="1">B69+B75+B81</f>
        <v>1034410226.275</v>
      </c>
      <c r="C87" s="51">
        <f t="shared" si="1"/>
        <v>969378392.38700008</v>
      </c>
      <c r="D87" s="73">
        <f>IFERROR(((B87/C87)-1)*100,IF(B87+C87&lt;&gt;0,100,0))</f>
        <v>6.7086118690829588</v>
      </c>
      <c r="E87" s="51">
        <f t="shared" ref="E87:F87" si="2">E69+E75+E81</f>
        <v>26489788283.493999</v>
      </c>
      <c r="F87" s="51">
        <f t="shared" si="2"/>
        <v>25680297791.991001</v>
      </c>
      <c r="G87" s="73">
        <f>IFERROR(((E87/F87)-1)*100,IF(E87+F87&lt;&gt;0,100,0))</f>
        <v>3.1521849865598472</v>
      </c>
    </row>
    <row r="88" spans="1:7" s="15" customFormat="1" ht="12" x14ac:dyDescent="0.2">
      <c r="A88" s="66" t="s">
        <v>55</v>
      </c>
      <c r="B88" s="51">
        <f t="shared" ref="B88:C88" si="3">B70+B76+B82</f>
        <v>1091941694.84109</v>
      </c>
      <c r="C88" s="51">
        <f t="shared" si="3"/>
        <v>917752305.49046004</v>
      </c>
      <c r="D88" s="73">
        <f>IFERROR(((B88/C88)-1)*100,IF(B88+C88&lt;&gt;0,100,0))</f>
        <v>18.980000192703471</v>
      </c>
      <c r="E88" s="51">
        <f t="shared" ref="E88:F88" si="4">E70+E76+E82</f>
        <v>27211451109.246952</v>
      </c>
      <c r="F88" s="51">
        <f t="shared" si="4"/>
        <v>23541330413.058495</v>
      </c>
      <c r="G88" s="73">
        <f>IFERROR(((E88/F88)-1)*100,IF(E88+F88&lt;&gt;0,100,0))</f>
        <v>15.590115901659596</v>
      </c>
    </row>
    <row r="89" spans="1:7" x14ac:dyDescent="0.2">
      <c r="A89" s="66" t="s">
        <v>94</v>
      </c>
      <c r="B89" s="73">
        <f>IFERROR((B75/B87)*100,IF(B75+B87&lt;&gt;0,100,0))</f>
        <v>73.082862019098229</v>
      </c>
      <c r="C89" s="73">
        <f>IFERROR((C75/C87)*100,IF(C75+C87&lt;&gt;0,100,0))</f>
        <v>70.178008701416474</v>
      </c>
      <c r="D89" s="73">
        <f>IFERROR(((B89/C89)-1)*100,IF(B89+C89&lt;&gt;0,100,0))</f>
        <v>4.1392643812977248</v>
      </c>
      <c r="E89" s="73">
        <f>IFERROR((E75/E87)*100,IF(E75+E87&lt;&gt;0,100,0))</f>
        <v>71.896393546634044</v>
      </c>
      <c r="F89" s="73">
        <f>IFERROR((F75/F87)*100,IF(F75+F87&lt;&gt;0,100,0))</f>
        <v>71.196052528016608</v>
      </c>
      <c r="G89" s="73">
        <f>IFERROR(((E89/F89)-1)*100,IF(E89+F89&lt;&gt;0,100,0))</f>
        <v>0.9836795633323181</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105118142.60600001</v>
      </c>
      <c r="C97" s="107">
        <v>80462550.634000003</v>
      </c>
      <c r="D97" s="52">
        <f>B97-C97</f>
        <v>24655591.972000003</v>
      </c>
      <c r="E97" s="107">
        <v>3186786363.2010002</v>
      </c>
      <c r="F97" s="107">
        <v>2673572281.664</v>
      </c>
      <c r="G97" s="68">
        <f>E97-F97</f>
        <v>513214081.53700018</v>
      </c>
    </row>
    <row r="98" spans="1:7" s="15" customFormat="1" ht="13.5" x14ac:dyDescent="0.2">
      <c r="A98" s="66" t="s">
        <v>88</v>
      </c>
      <c r="B98" s="53">
        <v>103258950.007</v>
      </c>
      <c r="C98" s="107">
        <v>89241223.875</v>
      </c>
      <c r="D98" s="52">
        <f>B98-C98</f>
        <v>14017726.131999999</v>
      </c>
      <c r="E98" s="107">
        <v>3154693048.4439998</v>
      </c>
      <c r="F98" s="107">
        <v>2614568673.211</v>
      </c>
      <c r="G98" s="68">
        <f>E98-F98</f>
        <v>540124375.2329998</v>
      </c>
    </row>
    <row r="99" spans="1:7" s="15" customFormat="1" ht="12" x14ac:dyDescent="0.2">
      <c r="A99" s="69" t="s">
        <v>16</v>
      </c>
      <c r="B99" s="52">
        <f>B97-B98</f>
        <v>1859192.5990000069</v>
      </c>
      <c r="C99" s="52">
        <f>C97-C98</f>
        <v>-8778673.2409999967</v>
      </c>
      <c r="D99" s="70"/>
      <c r="E99" s="52">
        <f>E97-E98</f>
        <v>32093314.757000446</v>
      </c>
      <c r="F99" s="70">
        <f>F97-F98</f>
        <v>59003608.453000069</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1435.5009258601001</v>
      </c>
      <c r="C111" s="108">
        <v>1174.04777489348</v>
      </c>
      <c r="D111" s="73">
        <f>IFERROR(((B111/C111)-1)*100,IF(B111+C111&lt;&gt;0,100,0))</f>
        <v>22.269379198844064</v>
      </c>
      <c r="E111" s="72"/>
      <c r="F111" s="109">
        <v>1435.5009258601001</v>
      </c>
      <c r="G111" s="109">
        <v>1421.8710969936201</v>
      </c>
    </row>
    <row r="112" spans="1:7" s="15" customFormat="1" ht="12" x14ac:dyDescent="0.2">
      <c r="A112" s="66" t="s">
        <v>50</v>
      </c>
      <c r="B112" s="109">
        <v>1409.21105510758</v>
      </c>
      <c r="C112" s="108">
        <v>1155.76984476335</v>
      </c>
      <c r="D112" s="73">
        <f>IFERROR(((B112/C112)-1)*100,IF(B112+C112&lt;&gt;0,100,0))</f>
        <v>21.928345984500353</v>
      </c>
      <c r="E112" s="72"/>
      <c r="F112" s="109">
        <v>1409.21105510758</v>
      </c>
      <c r="G112" s="109">
        <v>1395.4698172783001</v>
      </c>
    </row>
    <row r="113" spans="1:7" s="15" customFormat="1" ht="12" x14ac:dyDescent="0.2">
      <c r="A113" s="66" t="s">
        <v>51</v>
      </c>
      <c r="B113" s="109">
        <v>1600.83857545771</v>
      </c>
      <c r="C113" s="108">
        <v>1275.99977999566</v>
      </c>
      <c r="D113" s="73">
        <f>IFERROR(((B113/C113)-1)*100,IF(B113+C113&lt;&gt;0,100,0))</f>
        <v>25.457590240584118</v>
      </c>
      <c r="E113" s="72"/>
      <c r="F113" s="109">
        <v>1600.83857545771</v>
      </c>
      <c r="G113" s="109">
        <v>1588.4160048538299</v>
      </c>
    </row>
    <row r="114" spans="1:7" s="25" customFormat="1" ht="12" x14ac:dyDescent="0.2">
      <c r="A114" s="69" t="s">
        <v>52</v>
      </c>
      <c r="B114" s="73"/>
      <c r="C114" s="72"/>
      <c r="D114" s="74"/>
      <c r="E114" s="72"/>
      <c r="F114" s="58"/>
      <c r="G114" s="58"/>
    </row>
    <row r="115" spans="1:7" s="15" customFormat="1" ht="12" x14ac:dyDescent="0.2">
      <c r="A115" s="66" t="s">
        <v>56</v>
      </c>
      <c r="B115" s="109">
        <v>878.57229426142305</v>
      </c>
      <c r="C115" s="108">
        <v>815.45483928727901</v>
      </c>
      <c r="D115" s="73">
        <f>IFERROR(((B115/C115)-1)*100,IF(B115+C115&lt;&gt;0,100,0))</f>
        <v>7.7401533393694377</v>
      </c>
      <c r="E115" s="72"/>
      <c r="F115" s="109">
        <v>878.57229426142305</v>
      </c>
      <c r="G115" s="109">
        <v>877.74996574650004</v>
      </c>
    </row>
    <row r="116" spans="1:7" s="15" customFormat="1" ht="12" x14ac:dyDescent="0.2">
      <c r="A116" s="66" t="s">
        <v>57</v>
      </c>
      <c r="B116" s="109">
        <v>1297.6603347596399</v>
      </c>
      <c r="C116" s="108">
        <v>1143.86045126818</v>
      </c>
      <c r="D116" s="73">
        <f>IFERROR(((B116/C116)-1)*100,IF(B116+C116&lt;&gt;0,100,0))</f>
        <v>13.445685906960447</v>
      </c>
      <c r="E116" s="72"/>
      <c r="F116" s="109">
        <v>1297.6603347596399</v>
      </c>
      <c r="G116" s="109">
        <v>1287.65227169226</v>
      </c>
    </row>
    <row r="117" spans="1:7" s="15" customFormat="1" ht="12" x14ac:dyDescent="0.2">
      <c r="A117" s="66" t="s">
        <v>59</v>
      </c>
      <c r="B117" s="109">
        <v>1700.67255385255</v>
      </c>
      <c r="C117" s="108">
        <v>1380.58049143639</v>
      </c>
      <c r="D117" s="73">
        <f>IFERROR(((B117/C117)-1)*100,IF(B117+C117&lt;&gt;0,100,0))</f>
        <v>23.185324173538646</v>
      </c>
      <c r="E117" s="72"/>
      <c r="F117" s="109">
        <v>1700.67255385255</v>
      </c>
      <c r="G117" s="109">
        <v>1683.41858948711</v>
      </c>
    </row>
    <row r="118" spans="1:7" s="15" customFormat="1" ht="12" x14ac:dyDescent="0.2">
      <c r="A118" s="66" t="s">
        <v>58</v>
      </c>
      <c r="B118" s="109">
        <v>1674.47476920549</v>
      </c>
      <c r="C118" s="108">
        <v>1267.07335843586</v>
      </c>
      <c r="D118" s="73">
        <f>IFERROR(((B118/C118)-1)*100,IF(B118+C118&lt;&gt;0,100,0))</f>
        <v>32.152945846209491</v>
      </c>
      <c r="E118" s="72"/>
      <c r="F118" s="109">
        <v>1674.47476920549</v>
      </c>
      <c r="G118" s="109">
        <v>1656.2203378209999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1">
        <v>0</v>
      </c>
      <c r="C126" s="53">
        <v>0</v>
      </c>
      <c r="D126" s="73">
        <f>IFERROR(((B126/C126)-1)*100,IF(B126+C126&lt;&gt;0,100,0))</f>
        <v>0</v>
      </c>
      <c r="E126" s="53">
        <v>0</v>
      </c>
      <c r="F126" s="53">
        <v>0</v>
      </c>
      <c r="G126" s="73">
        <f>IFERROR(((E126/F126)-1)*100,IF(E126+F126&lt;&gt;0,100,0))</f>
        <v>0</v>
      </c>
    </row>
    <row r="127" spans="1:7" s="15" customFormat="1" ht="12" x14ac:dyDescent="0.2">
      <c r="A127" s="66" t="s">
        <v>72</v>
      </c>
      <c r="B127" s="54">
        <v>150</v>
      </c>
      <c r="C127" s="53">
        <v>114</v>
      </c>
      <c r="D127" s="73">
        <f>IFERROR(((B127/C127)-1)*100,IF(B127+C127&lt;&gt;0,100,0))</f>
        <v>31.578947368421062</v>
      </c>
      <c r="E127" s="53">
        <v>6282</v>
      </c>
      <c r="F127" s="53">
        <v>6476</v>
      </c>
      <c r="G127" s="73">
        <f>IFERROR(((E127/F127)-1)*100,IF(E127+F127&lt;&gt;0,100,0))</f>
        <v>-2.9956763434218603</v>
      </c>
    </row>
    <row r="128" spans="1:7" s="15" customFormat="1" ht="12" x14ac:dyDescent="0.2">
      <c r="A128" s="66" t="s">
        <v>74</v>
      </c>
      <c r="B128" s="54">
        <v>1</v>
      </c>
      <c r="C128" s="53">
        <v>0</v>
      </c>
      <c r="D128" s="73">
        <f>IFERROR(((B128/C128)-1)*100,IF(B128+C128&lt;&gt;0,100,0))</f>
        <v>100</v>
      </c>
      <c r="E128" s="53">
        <v>180</v>
      </c>
      <c r="F128" s="53">
        <v>207</v>
      </c>
      <c r="G128" s="73">
        <f>IFERROR(((E128/F128)-1)*100,IF(E128+F128&lt;&gt;0,100,0))</f>
        <v>-13.043478260869568</v>
      </c>
    </row>
    <row r="129" spans="1:7" s="25" customFormat="1" ht="12" x14ac:dyDescent="0.2">
      <c r="A129" s="69" t="s">
        <v>34</v>
      </c>
      <c r="B129" s="70">
        <f>SUM(B126:B128)</f>
        <v>151</v>
      </c>
      <c r="C129" s="70">
        <f>SUM(C126:C128)</f>
        <v>114</v>
      </c>
      <c r="D129" s="73">
        <f>IFERROR(((B129/C129)-1)*100,IF(B129+C129&lt;&gt;0,100,0))</f>
        <v>32.456140350877185</v>
      </c>
      <c r="E129" s="70">
        <f>SUM(E126:E128)</f>
        <v>6462</v>
      </c>
      <c r="F129" s="70">
        <f>SUM(F126:F128)</f>
        <v>6683</v>
      </c>
      <c r="G129" s="73">
        <f>IFERROR(((E129/F129)-1)*100,IF(E129+F129&lt;&gt;0,100,0))</f>
        <v>-3.3068980996558417</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8</v>
      </c>
      <c r="D132" s="73">
        <f>IFERROR(((B132/C132)-1)*100,IF(B132+C132&lt;&gt;0,100,0))</f>
        <v>-100</v>
      </c>
      <c r="E132" s="53">
        <v>428</v>
      </c>
      <c r="F132" s="53">
        <v>694</v>
      </c>
      <c r="G132" s="73">
        <f>IFERROR(((E132/F132)-1)*100,IF(E132+F132&lt;&gt;0,100,0))</f>
        <v>-38.328530259365991</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8</v>
      </c>
      <c r="D134" s="73">
        <f>IFERROR(((B134/C134)-1)*100,IF(B134+C134&lt;&gt;0,100,0))</f>
        <v>-100</v>
      </c>
      <c r="E134" s="70">
        <f>SUM(E132:E133)</f>
        <v>428</v>
      </c>
      <c r="F134" s="70">
        <f>SUM(F132:F133)</f>
        <v>694</v>
      </c>
      <c r="G134" s="73">
        <f>IFERROR(((E134/F134)-1)*100,IF(E134+F134&lt;&gt;0,100,0))</f>
        <v>-38.328530259365991</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1">
        <v>0</v>
      </c>
      <c r="C137" s="53">
        <v>0</v>
      </c>
      <c r="D137" s="73">
        <f>IFERROR(((B137/C137)-1)*100,IF(B137+C137&lt;&gt;0,100,0))</f>
        <v>0</v>
      </c>
      <c r="E137" s="53">
        <v>0</v>
      </c>
      <c r="F137" s="53">
        <v>0</v>
      </c>
      <c r="G137" s="73">
        <f>IFERROR(((E137/F137)-1)*100,IF(E137+F137&lt;&gt;0,100,0))</f>
        <v>0</v>
      </c>
    </row>
    <row r="138" spans="1:7" s="15" customFormat="1" ht="12" x14ac:dyDescent="0.2">
      <c r="A138" s="66" t="s">
        <v>72</v>
      </c>
      <c r="B138" s="54">
        <v>86704</v>
      </c>
      <c r="C138" s="53">
        <v>54058</v>
      </c>
      <c r="D138" s="73">
        <f>IFERROR(((B138/C138)-1)*100,IF(B138+C138&lt;&gt;0,100,0))</f>
        <v>60.390691479521983</v>
      </c>
      <c r="E138" s="53">
        <v>7913084</v>
      </c>
      <c r="F138" s="53">
        <v>7927279</v>
      </c>
      <c r="G138" s="73">
        <f>IFERROR(((E138/F138)-1)*100,IF(E138+F138&lt;&gt;0,100,0))</f>
        <v>-0.17906522528096103</v>
      </c>
    </row>
    <row r="139" spans="1:7" s="15" customFormat="1" ht="12" x14ac:dyDescent="0.2">
      <c r="A139" s="66" t="s">
        <v>74</v>
      </c>
      <c r="B139" s="54">
        <v>1</v>
      </c>
      <c r="C139" s="53">
        <v>0</v>
      </c>
      <c r="D139" s="73">
        <f>IFERROR(((B139/C139)-1)*100,IF(B139+C139&lt;&gt;0,100,0))</f>
        <v>100</v>
      </c>
      <c r="E139" s="53">
        <v>4632</v>
      </c>
      <c r="F139" s="53">
        <v>7760</v>
      </c>
      <c r="G139" s="73">
        <f>IFERROR(((E139/F139)-1)*100,IF(E139+F139&lt;&gt;0,100,0))</f>
        <v>-40.309278350515463</v>
      </c>
    </row>
    <row r="140" spans="1:7" s="15" customFormat="1" ht="12" x14ac:dyDescent="0.2">
      <c r="A140" s="69" t="s">
        <v>34</v>
      </c>
      <c r="B140" s="70">
        <f>SUM(B137:B139)</f>
        <v>86705</v>
      </c>
      <c r="C140" s="70">
        <f>SUM(C137:C139)</f>
        <v>54058</v>
      </c>
      <c r="D140" s="73">
        <f>IFERROR(((B140/C140)-1)*100,IF(B140+C140&lt;&gt;0,100,0))</f>
        <v>60.392541344481842</v>
      </c>
      <c r="E140" s="70">
        <f>SUM(E137:E139)</f>
        <v>7917716</v>
      </c>
      <c r="F140" s="70">
        <f>SUM(F137:F139)</f>
        <v>7935039</v>
      </c>
      <c r="G140" s="73">
        <f>IFERROR(((E140/F140)-1)*100,IF(E140+F140&lt;&gt;0,100,0))</f>
        <v>-0.21831020616281949</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8000</v>
      </c>
      <c r="D143" s="73">
        <f>IFERROR(((B143/C143)-1)*100,)</f>
        <v>-100</v>
      </c>
      <c r="E143" s="53">
        <v>379608</v>
      </c>
      <c r="F143" s="53">
        <v>318679</v>
      </c>
      <c r="G143" s="73">
        <f>IFERROR(((E143/F143)-1)*100,)</f>
        <v>19.119239108946616</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8000</v>
      </c>
      <c r="D145" s="73">
        <f>IFERROR(((B145/C145)-1)*100,)</f>
        <v>-100</v>
      </c>
      <c r="E145" s="70">
        <f>SUM(E143:E144)</f>
        <v>379608</v>
      </c>
      <c r="F145" s="70">
        <f>SUM(F143:F144)</f>
        <v>318679</v>
      </c>
      <c r="G145" s="73">
        <f>IFERROR(((E145/F145)-1)*100,)</f>
        <v>19.119239108946616</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1">
        <v>0</v>
      </c>
      <c r="C148" s="53">
        <v>0</v>
      </c>
      <c r="D148" s="73">
        <f>IFERROR(((B148/C148)-1)*100,IF(B148+C148&lt;&gt;0,100,0))</f>
        <v>0</v>
      </c>
      <c r="E148" s="53">
        <v>0</v>
      </c>
      <c r="F148" s="53">
        <v>0</v>
      </c>
      <c r="G148" s="73">
        <f>IFERROR(((E148/F148)-1)*100,IF(E148+F148&lt;&gt;0,100,0))</f>
        <v>0</v>
      </c>
    </row>
    <row r="149" spans="1:7" x14ac:dyDescent="0.2">
      <c r="A149" s="66" t="s">
        <v>72</v>
      </c>
      <c r="B149" s="54">
        <v>9026223.08378</v>
      </c>
      <c r="C149" s="53">
        <v>5196523.2008400001</v>
      </c>
      <c r="D149" s="73">
        <f>IFERROR(((B149/C149)-1)*100,IF(B149+C149&lt;&gt;0,100,0))</f>
        <v>73.697349841927817</v>
      </c>
      <c r="E149" s="53">
        <v>810617862.15991998</v>
      </c>
      <c r="F149" s="53">
        <v>722327085.47486997</v>
      </c>
      <c r="G149" s="73">
        <f>IFERROR(((E149/F149)-1)*100,IF(E149+F149&lt;&gt;0,100,0))</f>
        <v>12.223102035140521</v>
      </c>
    </row>
    <row r="150" spans="1:7" x14ac:dyDescent="0.2">
      <c r="A150" s="66" t="s">
        <v>74</v>
      </c>
      <c r="B150" s="54">
        <v>14102.79</v>
      </c>
      <c r="C150" s="53">
        <v>0</v>
      </c>
      <c r="D150" s="73">
        <f>IFERROR(((B150/C150)-1)*100,IF(B150+C150&lt;&gt;0,100,0))</f>
        <v>100</v>
      </c>
      <c r="E150" s="53">
        <v>53741294.390000001</v>
      </c>
      <c r="F150" s="53">
        <v>57697662.640000001</v>
      </c>
      <c r="G150" s="73">
        <f>IFERROR(((E150/F150)-1)*100,IF(E150+F150&lt;&gt;0,100,0))</f>
        <v>-6.8570684997855906</v>
      </c>
    </row>
    <row r="151" spans="1:7" s="15" customFormat="1" ht="12" x14ac:dyDescent="0.2">
      <c r="A151" s="69" t="s">
        <v>34</v>
      </c>
      <c r="B151" s="70">
        <f>SUM(B148:B150)</f>
        <v>9040325.8737799991</v>
      </c>
      <c r="C151" s="70">
        <f>SUM(C148:C150)</f>
        <v>5196523.2008400001</v>
      </c>
      <c r="D151" s="73">
        <f>IFERROR(((B151/C151)-1)*100,IF(B151+C151&lt;&gt;0,100,0))</f>
        <v>73.968738796714348</v>
      </c>
      <c r="E151" s="70">
        <f>SUM(E148:E150)</f>
        <v>864359156.54991996</v>
      </c>
      <c r="F151" s="70">
        <f>SUM(F148:F150)</f>
        <v>780024748.11486995</v>
      </c>
      <c r="G151" s="73">
        <f>IFERROR(((E151/F151)-1)*100,IF(E151+F151&lt;&gt;0,100,0))</f>
        <v>10.811760606168686</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5608</v>
      </c>
      <c r="D154" s="73">
        <f>IFERROR(((B154/C154)-1)*100,IF(B154+C154&lt;&gt;0,100,0))</f>
        <v>-100</v>
      </c>
      <c r="E154" s="53">
        <v>589969.80949000001</v>
      </c>
      <c r="F154" s="53">
        <v>443114.87021999998</v>
      </c>
      <c r="G154" s="73">
        <f>IFERROR(((E154/F154)-1)*100,IF(E154+F154&lt;&gt;0,100,0))</f>
        <v>33.141505541686911</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5608</v>
      </c>
      <c r="D156" s="73">
        <f>IFERROR(((B156/C156)-1)*100,IF(B156+C156&lt;&gt;0,100,0))</f>
        <v>-100</v>
      </c>
      <c r="E156" s="70">
        <f>SUM(E154:E155)</f>
        <v>589969.80949000001</v>
      </c>
      <c r="F156" s="70">
        <f>SUM(F154:F155)</f>
        <v>443114.87021999998</v>
      </c>
      <c r="G156" s="73">
        <f>IFERROR(((E156/F156)-1)*100,IF(E156+F156&lt;&gt;0,100,0))</f>
        <v>33.141505541686911</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1">
        <v>0</v>
      </c>
      <c r="C159" s="53">
        <v>0</v>
      </c>
      <c r="D159" s="73">
        <f>IFERROR(((B159/C159)-1)*100,IF(B159+C159&lt;&gt;0,100,0))</f>
        <v>0</v>
      </c>
      <c r="E159" s="65"/>
      <c r="F159" s="65"/>
      <c r="G159" s="52"/>
    </row>
    <row r="160" spans="1:7" s="15" customFormat="1" ht="12" x14ac:dyDescent="0.2">
      <c r="A160" s="66" t="s">
        <v>72</v>
      </c>
      <c r="B160" s="54">
        <v>1557653</v>
      </c>
      <c r="C160" s="53">
        <v>1329874</v>
      </c>
      <c r="D160" s="73">
        <f>IFERROR(((B160/C160)-1)*100,IF(B160+C160&lt;&gt;0,100,0))</f>
        <v>17.127863241179231</v>
      </c>
      <c r="E160" s="65"/>
      <c r="F160" s="65"/>
      <c r="G160" s="52"/>
    </row>
    <row r="161" spans="1:7" s="15" customFormat="1" ht="12" x14ac:dyDescent="0.2">
      <c r="A161" s="66" t="s">
        <v>74</v>
      </c>
      <c r="B161" s="54">
        <v>1067</v>
      </c>
      <c r="C161" s="53">
        <v>1477</v>
      </c>
      <c r="D161" s="73">
        <f>IFERROR(((B161/C161)-1)*100,IF(B161+C161&lt;&gt;0,100,0))</f>
        <v>-27.758970886932978</v>
      </c>
      <c r="E161" s="65"/>
      <c r="F161" s="65"/>
      <c r="G161" s="52"/>
    </row>
    <row r="162" spans="1:7" s="25" customFormat="1" ht="12" x14ac:dyDescent="0.2">
      <c r="A162" s="69" t="s">
        <v>34</v>
      </c>
      <c r="B162" s="70">
        <f>SUM(B159:B161)</f>
        <v>1558720</v>
      </c>
      <c r="C162" s="70">
        <f>SUM(C159:C161)</f>
        <v>1331351</v>
      </c>
      <c r="D162" s="73">
        <f>IFERROR(((B162/C162)-1)*100,IF(B162+C162&lt;&gt;0,100,0))</f>
        <v>17.078065814349475</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168139</v>
      </c>
      <c r="C165" s="53">
        <v>204084</v>
      </c>
      <c r="D165" s="73">
        <f>IFERROR(((B165/C165)-1)*100,IF(B165+C165&lt;&gt;0,100,0))</f>
        <v>-17.612845690989985</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168139</v>
      </c>
      <c r="C167" s="70">
        <f>SUM(C165:C166)</f>
        <v>204084</v>
      </c>
      <c r="D167" s="73">
        <f>IFERROR(((B167/C167)-1)*100,IF(B167+C167&lt;&gt;0,100,0))</f>
        <v>-17.612845690989985</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55430</v>
      </c>
      <c r="C175" s="88">
        <v>39352</v>
      </c>
      <c r="D175" s="73">
        <f>IFERROR(((B175/C175)-1)*100,IF(B175+C175&lt;&gt;0,100,0))</f>
        <v>40.856881479975613</v>
      </c>
      <c r="E175" s="88">
        <v>765958</v>
      </c>
      <c r="F175" s="88">
        <v>707850</v>
      </c>
      <c r="G175" s="73">
        <f>IFERROR(((E175/F175)-1)*100,IF(E175+F175&lt;&gt;0,100,0))</f>
        <v>8.2090838454474735</v>
      </c>
    </row>
    <row r="176" spans="1:7" x14ac:dyDescent="0.2">
      <c r="A176" s="66" t="s">
        <v>32</v>
      </c>
      <c r="B176" s="87">
        <v>289136</v>
      </c>
      <c r="C176" s="88">
        <v>199072</v>
      </c>
      <c r="D176" s="73">
        <f t="shared" ref="D176:D178" si="5">IFERROR(((B176/C176)-1)*100,IF(B176+C176&lt;&gt;0,100,0))</f>
        <v>45.241922520495102</v>
      </c>
      <c r="E176" s="88">
        <v>3429712</v>
      </c>
      <c r="F176" s="88">
        <v>3011324</v>
      </c>
      <c r="G176" s="73">
        <f>IFERROR(((E176/F176)-1)*100,IF(E176+F176&lt;&gt;0,100,0))</f>
        <v>13.893822119439815</v>
      </c>
    </row>
    <row r="177" spans="1:7" x14ac:dyDescent="0.2">
      <c r="A177" s="66" t="s">
        <v>91</v>
      </c>
      <c r="B177" s="87">
        <v>104505057.860084</v>
      </c>
      <c r="C177" s="88">
        <v>92612865.459439993</v>
      </c>
      <c r="D177" s="73">
        <f t="shared" si="5"/>
        <v>12.840756348103932</v>
      </c>
      <c r="E177" s="88">
        <v>1272211341.1615701</v>
      </c>
      <c r="F177" s="88">
        <v>1366123937.66535</v>
      </c>
      <c r="G177" s="73">
        <f>IFERROR(((E177/F177)-1)*100,IF(E177+F177&lt;&gt;0,100,0))</f>
        <v>-6.8743833494545603</v>
      </c>
    </row>
    <row r="178" spans="1:7" x14ac:dyDescent="0.2">
      <c r="A178" s="66" t="s">
        <v>92</v>
      </c>
      <c r="B178" s="87">
        <v>304340</v>
      </c>
      <c r="C178" s="88">
        <v>193760</v>
      </c>
      <c r="D178" s="73">
        <f t="shared" si="5"/>
        <v>57.070602807597041</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628</v>
      </c>
      <c r="C181" s="88">
        <v>596</v>
      </c>
      <c r="D181" s="73">
        <f t="shared" ref="D181:D184" si="6">IFERROR(((B181/C181)-1)*100,IF(B181+C181&lt;&gt;0,100,0))</f>
        <v>5.3691275167785157</v>
      </c>
      <c r="E181" s="88">
        <v>17276</v>
      </c>
      <c r="F181" s="88">
        <v>23138</v>
      </c>
      <c r="G181" s="73">
        <f t="shared" ref="G181" si="7">IFERROR(((E181/F181)-1)*100,IF(E181+F181&lt;&gt;0,100,0))</f>
        <v>-25.334946840694961</v>
      </c>
    </row>
    <row r="182" spans="1:7" x14ac:dyDescent="0.2">
      <c r="A182" s="66" t="s">
        <v>32</v>
      </c>
      <c r="B182" s="87">
        <v>8226</v>
      </c>
      <c r="C182" s="88">
        <v>7600</v>
      </c>
      <c r="D182" s="73">
        <f t="shared" si="6"/>
        <v>8.2368421052631646</v>
      </c>
      <c r="E182" s="88">
        <v>181772</v>
      </c>
      <c r="F182" s="88">
        <v>254232</v>
      </c>
      <c r="G182" s="73">
        <f t="shared" ref="G182" si="8">IFERROR(((E182/F182)-1)*100,IF(E182+F182&lt;&gt;0,100,0))</f>
        <v>-28.501526165077561</v>
      </c>
    </row>
    <row r="183" spans="1:7" x14ac:dyDescent="0.2">
      <c r="A183" s="66" t="s">
        <v>91</v>
      </c>
      <c r="B183" s="87">
        <v>148403.75443999999</v>
      </c>
      <c r="C183" s="88">
        <v>118401.2769</v>
      </c>
      <c r="D183" s="73">
        <f t="shared" si="6"/>
        <v>25.33965707594492</v>
      </c>
      <c r="E183" s="88">
        <v>2408136.3891400001</v>
      </c>
      <c r="F183" s="88">
        <v>5443837.0166600002</v>
      </c>
      <c r="G183" s="73">
        <f t="shared" ref="G183" si="9">IFERROR(((E183/F183)-1)*100,IF(E183+F183&lt;&gt;0,100,0))</f>
        <v>-55.763988125098521</v>
      </c>
    </row>
    <row r="184" spans="1:7" x14ac:dyDescent="0.2">
      <c r="A184" s="66" t="s">
        <v>92</v>
      </c>
      <c r="B184" s="87">
        <v>42908</v>
      </c>
      <c r="C184" s="88">
        <v>38202</v>
      </c>
      <c r="D184" s="73">
        <f t="shared" si="6"/>
        <v>12.318726768232025</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2026-06-29T10:47:36Z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