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0AAEB1B7-DD88-4217-B142-880761F56117}" xr6:coauthVersionLast="47" xr6:coauthVersionMax="47" xr10:uidLastSave="{00000000-0000-0000-0000-000000000000}"/>
  <bookViews>
    <workbookView xWindow="1950" yWindow="195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<sst xmlns="http://schemas.openxmlformats.org/spreadsheetml/2006/main" count="270" uniqueCount="102">
  <si>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</si>
  <si>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</si>
  <si>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</si>
  <si>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</si>
  <si>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</si>
  <si>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</si>
  <si>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</si>
  <si>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</si>
  <si>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</si>
  <si>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</si>
  <si>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</si>
  <si>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</si>
  <si>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</si>
  <si>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</si>
  <si>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</si>
  <si>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</si>
  <si>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</si>
  <si>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</si>
  <si>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</si>
  <si>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</si>
  <si>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</si>
  <si>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</si>
  <si>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</si>
  <si>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</si>
  <si>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</si>
  <si>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</si>
  <si>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</si>
  <si>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</si>
  <si>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</si>
  <si>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</si>
  <si>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</si>
  <si>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</si>
  <si>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</si>
  <si>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</si>
  <si>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</si>
  <si>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</si>
  <si>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</si>
  <si>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</si>
  <si>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</si>
  <si>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</si>
  <si>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</si>
  <si>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</si>
  <si>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</si>
  <si>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</si>
  <si>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</si>
  <si>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</si>
  <si>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</si>
  <si>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</si>
  <si>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</si>
  <si>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</si>
  <si>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</si>
  <si>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</si>
  <si>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</si>
  <si>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</si>
  <si>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</si>
  <si>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</si>
  <si>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</si>
  <si>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</si>
  <si>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</si>
  <si>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</si>
  <si>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</si>
  <si>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</si>
  <si>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</si>
  <si>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</si>
  <si>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</si>
  <si>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</si>
  <si>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</si>
  <si>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</si>
  <si>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</si>
  <si>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</si>
  <si>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</si>
  <si>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</si>
  <si>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</si>
  <si>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</si>
  <si>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</si>
  <si>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</si>
  <si>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</si>
  <si>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</si>
  <si>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</si>
  <si>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</si>
  <si>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</si>
  <si>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</si>
  <si>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</si>
  <si>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</si>
  <si>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</si>
  <si>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</si>
  <si>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</si>
  <si>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</si>
  <si>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</si>
  <si>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</si>
  <si>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</si>
  <si>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</si>
  <si>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</si>
  <si>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</si>
  <si>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</si>
  <si>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</si>
  <si>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</si>
  <si>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</si>
  <si>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</si>
  <si>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29 July 2022</t>
  </si>
  <si>
    <t>29.07.2022</t>
  </si>
  <si>
    <t>30.07.2021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</si>
</sst>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1301475</v>
      </c>
      <c r="C11" s="67">
        <v>1533404</v>
      </c>
      <c r="D11" s="98">
        <f>IFERROR(((B11/C11)-1)*100,IF(B11+C11&lt;&gt;0,100,0))</f>
        <v>-15.125107277664595</v>
      </c>
      <c r="E11" s="67">
        <v>48166498</v>
      </c>
      <c r="F11" s="67">
        <v>47298428</v>
      </c>
      <c r="G11" s="98">
        <f>IFERROR(((E11/F11)-1)*100,IF(E11+F11&lt;&gt;0,100,0))</f>
        <v>1.835304124695214</v>
      </c>
    </row>
    <row r="12" spans="1:7" s="16" customFormat="1" ht="12" x14ac:dyDescent="0.2">
      <c r="A12" s="64" t="s">
        <v>9</v>
      </c>
      <c r="B12" s="67">
        <v>1635970.5789999999</v>
      </c>
      <c r="C12" s="67">
        <v>2077215.5090000001</v>
      </c>
      <c r="D12" s="98">
        <f>IFERROR(((B12/C12)-1)*100,IF(B12+C12&lt;&gt;0,100,0))</f>
        <v>-21.242135353226853</v>
      </c>
      <c r="E12" s="67">
        <v>47849577.202</v>
      </c>
      <c r="F12" s="67">
        <v>73223049.510000005</v>
      </c>
      <c r="G12" s="98">
        <f>IFERROR(((E12/F12)-1)*100,IF(E12+F12&lt;&gt;0,100,0))</f>
        <v>-34.65230207946307</v>
      </c>
    </row>
    <row r="13" spans="1:7" s="16" customFormat="1" ht="12" x14ac:dyDescent="0.2">
      <c r="A13" s="64" t="s">
        <v>10</v>
      </c>
      <c r="B13" s="67">
        <v>108183932.821187</v>
      </c>
      <c r="C13" s="67">
        <v>119995258.38135201</v>
      </c>
      <c r="D13" s="98">
        <f>IFERROR(((B13/C13)-1)*100,IF(B13+C13&lt;&gt;0,100,0))</f>
        <v>-9.8431602377386582</v>
      </c>
      <c r="E13" s="67">
        <v>3546608196.16782</v>
      </c>
      <c r="F13" s="67">
        <v>3257723736.1077299</v>
      </c>
      <c r="G13" s="98">
        <f>IFERROR(((E13/F13)-1)*100,IF(E13+F13&lt;&gt;0,100,0))</f>
        <v>8.8676782766498263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602</v>
      </c>
      <c r="C16" s="67">
        <v>449</v>
      </c>
      <c r="D16" s="98">
        <f>IFERROR(((B16/C16)-1)*100,IF(B16+C16&lt;&gt;0,100,0))</f>
        <v>34.075723830734958</v>
      </c>
      <c r="E16" s="67">
        <v>11899</v>
      </c>
      <c r="F16" s="67">
        <v>10194</v>
      </c>
      <c r="G16" s="98">
        <f>IFERROR(((E16/F16)-1)*100,IF(E16+F16&lt;&gt;0,100,0))</f>
        <v>16.725524818520697</v>
      </c>
    </row>
    <row r="17" spans="1:7" s="16" customFormat="1" ht="12" x14ac:dyDescent="0.2">
      <c r="A17" s="64" t="s">
        <v>9</v>
      </c>
      <c r="B17" s="67">
        <v>237159.13399999999</v>
      </c>
      <c r="C17" s="67">
        <v>430557.53</v>
      </c>
      <c r="D17" s="98">
        <f>IFERROR(((B17/C17)-1)*100,IF(B17+C17&lt;&gt;0,100,0))</f>
        <v>-44.918131149628259</v>
      </c>
      <c r="E17" s="67">
        <v>4917013.0029999996</v>
      </c>
      <c r="F17" s="67">
        <v>7113503.7110000001</v>
      </c>
      <c r="G17" s="98">
        <f>IFERROR(((E17/F17)-1)*100,IF(E17+F17&lt;&gt;0,100,0))</f>
        <v>-30.877761469407073</v>
      </c>
    </row>
    <row r="18" spans="1:7" s="16" customFormat="1" ht="12" x14ac:dyDescent="0.2">
      <c r="A18" s="64" t="s">
        <v>10</v>
      </c>
      <c r="B18" s="67">
        <v>15154999.773257</v>
      </c>
      <c r="C18" s="67">
        <v>13049799.224982001</v>
      </c>
      <c r="D18" s="98">
        <f>IFERROR(((B18/C18)-1)*100,IF(B18+C18&lt;&gt;0,100,0))</f>
        <v>16.132053160211758</v>
      </c>
      <c r="E18" s="67">
        <v>335825181.20670098</v>
      </c>
      <c r="F18" s="67">
        <v>253965664.33374101</v>
      </c>
      <c r="G18" s="98">
        <f>IFERROR(((E18/F18)-1)*100,IF(E18+F18&lt;&gt;0,100,0))</f>
        <v>32.232513433543076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12945329.892820001</v>
      </c>
      <c r="C24" s="66">
        <v>19963063.287050001</v>
      </c>
      <c r="D24" s="65">
        <f>B24-C24</f>
        <v>-7017733.3942300007</v>
      </c>
      <c r="E24" s="67">
        <v>573968579.90900004</v>
      </c>
      <c r="F24" s="67">
        <v>577542259.60610998</v>
      </c>
      <c r="G24" s="65">
        <f>E24-F24</f>
        <v>-3573679.6971099377</v>
      </c>
    </row>
    <row r="25" spans="1:7" s="16" customFormat="1" ht="12" x14ac:dyDescent="0.2">
      <c r="A25" s="68" t="s">
        <v>15</v>
      </c>
      <c r="B25" s="66">
        <v>24930106.512370002</v>
      </c>
      <c r="C25" s="66">
        <v>26731293.963459998</v>
      </c>
      <c r="D25" s="65">
        <f>B25-C25</f>
        <v>-1801187.4510899968</v>
      </c>
      <c r="E25" s="67">
        <v>616956695.05376005</v>
      </c>
      <c r="F25" s="67">
        <v>645944645.96209002</v>
      </c>
      <c r="G25" s="65">
        <f>E25-F25</f>
        <v>-28987950.908329964</v>
      </c>
    </row>
    <row r="26" spans="1:7" s="28" customFormat="1" ht="12" x14ac:dyDescent="0.2">
      <c r="A26" s="69" t="s">
        <v>16</v>
      </c>
      <c r="B26" s="70">
        <f>B24-B25</f>
        <v>-11984776.619550001</v>
      </c>
      <c r="C26" s="70">
        <f>C24-C25</f>
        <v>-6768230.676409997</v>
      </c>
      <c r="D26" s="70"/>
      <c r="E26" s="70">
        <f>E24-E25</f>
        <v>-42988115.144760013</v>
      </c>
      <c r="F26" s="70">
        <f>F24-F25</f>
        <v>-68402386.355980039</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68934.0112334</v>
      </c>
      <c r="C33" s="132">
        <v>68970.78193841</v>
      </c>
      <c r="D33" s="98">
        <f t="shared" ref="D33:D42" si="0">IFERROR(((B33/C33)-1)*100,IF(B33+C33&lt;&gt;0,100,0))</f>
        <v>-5.3313452416470231E-2</v>
      </c>
      <c r="E33" s="64"/>
      <c r="F33" s="132">
        <v>69464.73</v>
      </c>
      <c r="G33" s="132">
        <v>67322.37</v>
      </c>
    </row>
    <row r="34" spans="1:7" s="16" customFormat="1" ht="12" x14ac:dyDescent="0.2">
      <c r="A34" s="64" t="s">
        <v>23</v>
      </c>
      <c r="B34" s="132">
        <v>75946.62738012</v>
      </c>
      <c r="C34" s="132">
        <v>75262.344098429996</v>
      </c>
      <c r="D34" s="98">
        <f t="shared" si="0"/>
        <v>0.90919740792962944</v>
      </c>
      <c r="E34" s="64"/>
      <c r="F34" s="132">
        <v>76743.070000000007</v>
      </c>
      <c r="G34" s="132">
        <v>74792.81</v>
      </c>
    </row>
    <row r="35" spans="1:7" s="16" customFormat="1" ht="12" x14ac:dyDescent="0.2">
      <c r="A35" s="64" t="s">
        <v>24</v>
      </c>
      <c r="B35" s="132">
        <v>68233.875832039994</v>
      </c>
      <c r="C35" s="132">
        <v>56067.264852619999</v>
      </c>
      <c r="D35" s="98">
        <f t="shared" si="0"/>
        <v>21.700025873210492</v>
      </c>
      <c r="E35" s="64"/>
      <c r="F35" s="132">
        <v>69084.649999999994</v>
      </c>
      <c r="G35" s="132">
        <v>66838.880000000005</v>
      </c>
    </row>
    <row r="36" spans="1:7" s="16" customFormat="1" ht="12" x14ac:dyDescent="0.2">
      <c r="A36" s="64" t="s">
        <v>25</v>
      </c>
      <c r="B36" s="132">
        <v>62473.80641094</v>
      </c>
      <c r="C36" s="132">
        <v>62852.282700440002</v>
      </c>
      <c r="D36" s="98">
        <f t="shared" si="0"/>
        <v>-0.60216792968976751</v>
      </c>
      <c r="E36" s="64"/>
      <c r="F36" s="132">
        <v>63028.25</v>
      </c>
      <c r="G36" s="132">
        <v>61045.2</v>
      </c>
    </row>
    <row r="37" spans="1:7" s="16" customFormat="1" ht="12" x14ac:dyDescent="0.2">
      <c r="A37" s="64" t="s">
        <v>79</v>
      </c>
      <c r="B37" s="132">
        <v>64262.132433040002</v>
      </c>
      <c r="C37" s="132">
        <v>70682.718142009995</v>
      </c>
      <c r="D37" s="98">
        <f t="shared" si="0"/>
        <v>-9.0836711967843051</v>
      </c>
      <c r="E37" s="64"/>
      <c r="F37" s="132">
        <v>64393.22</v>
      </c>
      <c r="G37" s="132">
        <v>59415.64</v>
      </c>
    </row>
    <row r="38" spans="1:7" s="16" customFormat="1" ht="12" x14ac:dyDescent="0.2">
      <c r="A38" s="64" t="s">
        <v>26</v>
      </c>
      <c r="B38" s="132">
        <v>84014.407834540005</v>
      </c>
      <c r="C38" s="132">
        <v>88050.851142779997</v>
      </c>
      <c r="D38" s="98">
        <f t="shared" si="0"/>
        <v>-4.584218387275607</v>
      </c>
      <c r="E38" s="64"/>
      <c r="F38" s="132">
        <v>85297.93</v>
      </c>
      <c r="G38" s="132">
        <v>83599.12</v>
      </c>
    </row>
    <row r="39" spans="1:7" s="16" customFormat="1" ht="12" x14ac:dyDescent="0.2">
      <c r="A39" s="64" t="s">
        <v>27</v>
      </c>
      <c r="B39" s="132">
        <v>15259.24286024</v>
      </c>
      <c r="C39" s="132">
        <v>12906.03277301</v>
      </c>
      <c r="D39" s="98">
        <f t="shared" si="0"/>
        <v>18.233411681327794</v>
      </c>
      <c r="E39" s="64"/>
      <c r="F39" s="132">
        <v>15558.98</v>
      </c>
      <c r="G39" s="132">
        <v>14978.4</v>
      </c>
    </row>
    <row r="40" spans="1:7" s="16" customFormat="1" ht="12" x14ac:dyDescent="0.2">
      <c r="A40" s="64" t="s">
        <v>28</v>
      </c>
      <c r="B40" s="132">
        <v>85318.309728330001</v>
      </c>
      <c r="C40" s="132">
        <v>84149.891965699993</v>
      </c>
      <c r="D40" s="98">
        <f t="shared" si="0"/>
        <v>1.3884958558310068</v>
      </c>
      <c r="E40" s="64"/>
      <c r="F40" s="132">
        <v>86498.65</v>
      </c>
      <c r="G40" s="132">
        <v>84902.28</v>
      </c>
    </row>
    <row r="41" spans="1:7" s="16" customFormat="1" ht="12" x14ac:dyDescent="0.2">
      <c r="A41" s="64" t="s">
        <v>29</v>
      </c>
      <c r="B41" s="72"/>
      <c r="C41" s="72"/>
      <c r="D41" s="98">
        <f t="shared" si="0"/>
        <v>0</v>
      </c>
      <c r="E41" s="64"/>
      <c r="F41" s="72"/>
      <c r="G41" s="72"/>
    </row>
    <row r="42" spans="1:7" s="16" customFormat="1" ht="12" x14ac:dyDescent="0.2">
      <c r="A42" s="64" t="s">
        <v>78</v>
      </c>
      <c r="B42" s="132">
        <v>1290.1018308800001</v>
      </c>
      <c r="C42" s="132">
        <v>1103.49867763</v>
      </c>
      <c r="D42" s="98">
        <f t="shared" si="0"/>
        <v>16.910138365618188</v>
      </c>
      <c r="E42" s="64"/>
      <c r="F42" s="132">
        <v>1304.01</v>
      </c>
      <c r="G42" s="132">
        <v>1267.5999999999999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19864.0733344</v>
      </c>
      <c r="D48" s="72"/>
      <c r="E48" s="133">
        <v>18934.184295285799</v>
      </c>
      <c r="F48" s="72"/>
      <c r="G48" s="98">
        <f>IFERROR(((C48/E48)-1)*100,IF(C48+E48&lt;&gt;0,100,0))</f>
        <v>4.9111650368044879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1312</v>
      </c>
      <c r="D54" s="75"/>
      <c r="E54" s="134">
        <v>243410</v>
      </c>
      <c r="F54" s="134">
        <v>26194457.780000001</v>
      </c>
      <c r="G54" s="134">
        <v>9497459.2320000008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8451</v>
      </c>
      <c r="C68" s="66">
        <v>5956</v>
      </c>
      <c r="D68" s="98">
        <f>IFERROR(((B68/C68)-1)*100,IF(B68+C68&lt;&gt;0,100,0))</f>
        <v>41.890530557421087</v>
      </c>
      <c r="E68" s="66">
        <v>198961</v>
      </c>
      <c r="F68" s="66">
        <v>196626</v>
      </c>
      <c r="G68" s="98">
        <f>IFERROR(((E68/F68)-1)*100,IF(E68+F68&lt;&gt;0,100,0))</f>
        <v>1.1875336934077829</v>
      </c>
    </row>
    <row r="69" spans="1:7" s="16" customFormat="1" ht="12" x14ac:dyDescent="0.2">
      <c r="A69" s="79" t="s">
        <v>54</v>
      </c>
      <c r="B69" s="67">
        <v>181116543.461</v>
      </c>
      <c r="C69" s="66">
        <v>166185720.852</v>
      </c>
      <c r="D69" s="98">
        <f>IFERROR(((B69/C69)-1)*100,IF(B69+C69&lt;&gt;0,100,0))</f>
        <v>8.984419679652822</v>
      </c>
      <c r="E69" s="66">
        <v>5930304424.46</v>
      </c>
      <c r="F69" s="66">
        <v>6181015759.2950001</v>
      </c>
      <c r="G69" s="98">
        <f>IFERROR(((E69/F69)-1)*100,IF(E69+F69&lt;&gt;0,100,0))</f>
        <v>-4.0561510372786325</v>
      </c>
    </row>
    <row r="70" spans="1:7" s="62" customFormat="1" ht="12" x14ac:dyDescent="0.2">
      <c r="A70" s="79" t="s">
        <v>55</v>
      </c>
      <c r="B70" s="67">
        <v>168611044.98949</v>
      </c>
      <c r="C70" s="66">
        <v>166506471.85387999</v>
      </c>
      <c r="D70" s="98">
        <f>IFERROR(((B70/C70)-1)*100,IF(B70+C70&lt;&gt;0,100,0))</f>
        <v>1.2639587591867896</v>
      </c>
      <c r="E70" s="66">
        <v>5706035741.0497599</v>
      </c>
      <c r="F70" s="66">
        <v>6072765319.3753595</v>
      </c>
      <c r="G70" s="98">
        <f>IFERROR(((E70/F70)-1)*100,IF(E70+F70&lt;&gt;0,100,0))</f>
        <v>-6.0389222872739179</v>
      </c>
    </row>
    <row r="71" spans="1:7" s="16" customFormat="1" ht="12" x14ac:dyDescent="0.2">
      <c r="A71" s="79" t="s">
        <v>94</v>
      </c>
      <c r="B71" s="98">
        <f>IFERROR(B69/B68/1000,)</f>
        <v>21.431374211454266</v>
      </c>
      <c r="C71" s="98">
        <f>IFERROR(C69/C68/1000,)</f>
        <v>27.902236543317663</v>
      </c>
      <c r="D71" s="98">
        <f>IFERROR(((B71/C71)-1)*100,IF(B71+C71&lt;&gt;0,100,0))</f>
        <v>-23.191195880722727</v>
      </c>
      <c r="E71" s="98">
        <f>IFERROR(E69/E68/1000,)</f>
        <v>29.80636619468137</v>
      </c>
      <c r="F71" s="98">
        <f>IFERROR(F69/F68/1000,)</f>
        <v>31.43539389142331</v>
      </c>
      <c r="G71" s="98">
        <f>IFERROR(((E71/F71)-1)*100,IF(E71+F71&lt;&gt;0,100,0))</f>
        <v>-5.1821450126202979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2517</v>
      </c>
      <c r="C74" s="66">
        <v>2950</v>
      </c>
      <c r="D74" s="98">
        <f>IFERROR(((B74/C74)-1)*100,IF(B74+C74&lt;&gt;0,100,0))</f>
        <v>-14.677966101694917</v>
      </c>
      <c r="E74" s="66">
        <v>82354</v>
      </c>
      <c r="F74" s="66">
        <v>86715</v>
      </c>
      <c r="G74" s="98">
        <f>IFERROR(((E74/F74)-1)*100,IF(E74+F74&lt;&gt;0,100,0))</f>
        <v>-5.0291183762901426</v>
      </c>
    </row>
    <row r="75" spans="1:7" s="16" customFormat="1" ht="12" x14ac:dyDescent="0.2">
      <c r="A75" s="79" t="s">
        <v>54</v>
      </c>
      <c r="B75" s="67">
        <v>485281401.68000001</v>
      </c>
      <c r="C75" s="66">
        <v>452272144.97000003</v>
      </c>
      <c r="D75" s="98">
        <f>IFERROR(((B75/C75)-1)*100,IF(B75+C75&lt;&gt;0,100,0))</f>
        <v>7.2985385187030571</v>
      </c>
      <c r="E75" s="66">
        <v>15754688976.511</v>
      </c>
      <c r="F75" s="66">
        <v>13409548119.979</v>
      </c>
      <c r="G75" s="98">
        <f>IFERROR(((E75/F75)-1)*100,IF(E75+F75&lt;&gt;0,100,0))</f>
        <v>17.488589738814198</v>
      </c>
    </row>
    <row r="76" spans="1:7" s="16" customFormat="1" ht="12" x14ac:dyDescent="0.2">
      <c r="A76" s="79" t="s">
        <v>55</v>
      </c>
      <c r="B76" s="67">
        <v>455989944.85083002</v>
      </c>
      <c r="C76" s="66">
        <v>434075047.65127999</v>
      </c>
      <c r="D76" s="98">
        <f>IFERROR(((B76/C76)-1)*100,IF(B76+C76&lt;&gt;0,100,0))</f>
        <v>5.0486424681926545</v>
      </c>
      <c r="E76" s="66">
        <v>14828099932.973301</v>
      </c>
      <c r="F76" s="66">
        <v>12958612378.8029</v>
      </c>
      <c r="G76" s="98">
        <f>IFERROR(((E76/F76)-1)*100,IF(E76+F76&lt;&gt;0,100,0))</f>
        <v>14.42660293804623</v>
      </c>
    </row>
    <row r="77" spans="1:7" s="16" customFormat="1" ht="12" x14ac:dyDescent="0.2">
      <c r="A77" s="79" t="s">
        <v>94</v>
      </c>
      <c r="B77" s="98">
        <f>IFERROR(B75/B74/1000,)</f>
        <v>192.80151040127137</v>
      </c>
      <c r="C77" s="98">
        <f>IFERROR(C75/C74/1000,)</f>
        <v>153.31259151525427</v>
      </c>
      <c r="D77" s="98">
        <f>IFERROR(((B77/C77)-1)*100,IF(B77+C77&lt;&gt;0,100,0))</f>
        <v>25.757126988547483</v>
      </c>
      <c r="E77" s="98">
        <f>IFERROR(E75/E74/1000,)</f>
        <v>191.30447794291715</v>
      </c>
      <c r="F77" s="98">
        <f>IFERROR(F75/F74/1000,)</f>
        <v>154.63931407460069</v>
      </c>
      <c r="G77" s="98">
        <f>IFERROR(((E77/F77)-1)*100,IF(E77+F77&lt;&gt;0,100,0))</f>
        <v>23.710118017355232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146</v>
      </c>
      <c r="C80" s="66">
        <v>190</v>
      </c>
      <c r="D80" s="98">
        <f>IFERROR(((B80/C80)-1)*100,IF(B80+C80&lt;&gt;0,100,0))</f>
        <v>-23.15789473684211</v>
      </c>
      <c r="E80" s="66">
        <v>5938</v>
      </c>
      <c r="F80" s="66">
        <v>4921</v>
      </c>
      <c r="G80" s="98">
        <f>IFERROR(((E80/F80)-1)*100,IF(E80+F80&lt;&gt;0,100,0))</f>
        <v>20.666531192846982</v>
      </c>
    </row>
    <row r="81" spans="1:7" s="16" customFormat="1" ht="12" x14ac:dyDescent="0.2">
      <c r="A81" s="79" t="s">
        <v>54</v>
      </c>
      <c r="B81" s="67">
        <v>19049850.546999998</v>
      </c>
      <c r="C81" s="66">
        <v>11758575.953</v>
      </c>
      <c r="D81" s="98">
        <f>IFERROR(((B81/C81)-1)*100,IF(B81+C81&lt;&gt;0,100,0))</f>
        <v>62.008143019561437</v>
      </c>
      <c r="E81" s="66">
        <v>694574944.454</v>
      </c>
      <c r="F81" s="66">
        <v>418476320.26800001</v>
      </c>
      <c r="G81" s="98">
        <f>IFERROR(((E81/F81)-1)*100,IF(E81+F81&lt;&gt;0,100,0))</f>
        <v>65.97712004568892</v>
      </c>
    </row>
    <row r="82" spans="1:7" s="16" customFormat="1" ht="12" x14ac:dyDescent="0.2">
      <c r="A82" s="79" t="s">
        <v>55</v>
      </c>
      <c r="B82" s="67">
        <v>2802301.3594603301</v>
      </c>
      <c r="C82" s="66">
        <v>2203289.31311023</v>
      </c>
      <c r="D82" s="98">
        <f>IFERROR(((B82/C82)-1)*100,IF(B82+C82&lt;&gt;0,100,0))</f>
        <v>27.187171597747039</v>
      </c>
      <c r="E82" s="66">
        <v>286981515.59428102</v>
      </c>
      <c r="F82" s="66">
        <v>124688199.87335899</v>
      </c>
      <c r="G82" s="98">
        <f>IFERROR(((E82/F82)-1)*100,IF(E82+F82&lt;&gt;0,100,0))</f>
        <v>130.15932212170605</v>
      </c>
    </row>
    <row r="83" spans="1:7" s="32" customFormat="1" x14ac:dyDescent="0.2">
      <c r="A83" s="79" t="s">
        <v>94</v>
      </c>
      <c r="B83" s="98">
        <f>IFERROR(B81/B80/1000,)</f>
        <v>130.47842840410959</v>
      </c>
      <c r="C83" s="98">
        <f>IFERROR(C81/C80/1000,)</f>
        <v>61.887241857894736</v>
      </c>
      <c r="D83" s="98">
        <f>IFERROR(((B83/C83)-1)*100,IF(B83+C83&lt;&gt;0,100,0))</f>
        <v>110.83251488847039</v>
      </c>
      <c r="E83" s="98">
        <f>IFERROR(E81/E80/1000,)</f>
        <v>116.97119307073088</v>
      </c>
      <c r="F83" s="98">
        <f>IFERROR(F81/F80/1000,)</f>
        <v>85.038878331233491</v>
      </c>
      <c r="G83" s="98">
        <f>IFERROR(((E83/F83)-1)*100,IF(E83+F83&lt;&gt;0,100,0))</f>
        <v>37.550253914589945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11114</v>
      </c>
      <c r="C86" s="64">
        <f>C68+C74+C80</f>
        <v>9096</v>
      </c>
      <c r="D86" s="98">
        <f>IFERROR(((B86/C86)-1)*100,IF(B86+C86&lt;&gt;0,100,0))</f>
        <v>22.185576077396661</v>
      </c>
      <c r="E86" s="64">
        <f>E68+E74+E80</f>
        <v>287253</v>
      </c>
      <c r="F86" s="64">
        <f>F68+F74+F80</f>
        <v>288262</v>
      </c>
      <c r="G86" s="98">
        <f>IFERROR(((E86/F86)-1)*100,IF(E86+F86&lt;&gt;0,100,0))</f>
        <v>-0.35002879325058966</v>
      </c>
    </row>
    <row r="87" spans="1:7" s="62" customFormat="1" ht="12" x14ac:dyDescent="0.2">
      <c r="A87" s="79" t="s">
        <v>54</v>
      </c>
      <c r="B87" s="64">
        <f t="shared" ref="B87:C87" si="1">B69+B75+B81</f>
        <v>685447795.68800008</v>
      </c>
      <c r="C87" s="64">
        <f t="shared" si="1"/>
        <v>630216441.77499998</v>
      </c>
      <c r="D87" s="98">
        <f>IFERROR(((B87/C87)-1)*100,IF(B87+C87&lt;&gt;0,100,0))</f>
        <v>8.7638706723425663</v>
      </c>
      <c r="E87" s="64">
        <f t="shared" ref="E87:F87" si="2">E69+E75+E81</f>
        <v>22379568345.424999</v>
      </c>
      <c r="F87" s="64">
        <f t="shared" si="2"/>
        <v>20009040199.542004</v>
      </c>
      <c r="G87" s="98">
        <f>IFERROR(((E87/F87)-1)*100,IF(E87+F87&lt;&gt;0,100,0))</f>
        <v>11.847285638104999</v>
      </c>
    </row>
    <row r="88" spans="1:7" s="62" customFormat="1" ht="12" x14ac:dyDescent="0.2">
      <c r="A88" s="79" t="s">
        <v>55</v>
      </c>
      <c r="B88" s="64">
        <f t="shared" ref="B88:C88" si="3">B70+B76+B82</f>
        <v>627403291.19978034</v>
      </c>
      <c r="C88" s="64">
        <f t="shared" si="3"/>
        <v>602784808.81827021</v>
      </c>
      <c r="D88" s="98">
        <f>IFERROR(((B88/C88)-1)*100,IF(B88+C88&lt;&gt;0,100,0))</f>
        <v>4.0841245534660064</v>
      </c>
      <c r="E88" s="64">
        <f t="shared" ref="E88:F88" si="4">E70+E76+E82</f>
        <v>20821117189.61734</v>
      </c>
      <c r="F88" s="64">
        <f t="shared" si="4"/>
        <v>19156065898.05162</v>
      </c>
      <c r="G88" s="98">
        <f>IFERROR(((E88/F88)-1)*100,IF(E88+F88&lt;&gt;0,100,0))</f>
        <v>8.6920315498344216</v>
      </c>
    </row>
    <row r="89" spans="1:7" s="63" customFormat="1" x14ac:dyDescent="0.2">
      <c r="A89" s="79" t="s">
        <v>95</v>
      </c>
      <c r="B89" s="98">
        <f>IFERROR((B75/B87)*100,IF(B75+B87&lt;&gt;0,100,0))</f>
        <v>70.797718620265115</v>
      </c>
      <c r="C89" s="98">
        <f>IFERROR((C75/C87)*100,IF(C75+C87&lt;&gt;0,100,0))</f>
        <v>71.764574040020108</v>
      </c>
      <c r="D89" s="98">
        <f>IFERROR(((B89/C89)-1)*100,IF(B89+C89&lt;&gt;0,100,0))</f>
        <v>-1.3472600272326773</v>
      </c>
      <c r="E89" s="98">
        <f>IFERROR((E75/E87)*100,IF(E75+E87&lt;&gt;0,100,0))</f>
        <v>70.397644553907099</v>
      </c>
      <c r="F89" s="98">
        <f>IFERROR((F75/F87)*100,IF(F75+F87&lt;&gt;0,100,0))</f>
        <v>67.017448044738984</v>
      </c>
      <c r="G89" s="98">
        <f>IFERROR(((E89/F89)-1)*100,IF(E89+F89&lt;&gt;0,100,0))</f>
        <v>5.0437559289210565</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82407050.630999997</v>
      </c>
      <c r="C97" s="135">
        <v>53010234.564000003</v>
      </c>
      <c r="D97" s="65">
        <f>B97-C97</f>
        <v>29396816.066999994</v>
      </c>
      <c r="E97" s="135">
        <v>1991427122.809</v>
      </c>
      <c r="F97" s="135">
        <v>1910839356.8469999</v>
      </c>
      <c r="G97" s="80">
        <f>E97-F97</f>
        <v>80587765.962000132</v>
      </c>
    </row>
    <row r="98" spans="1:7" s="62" customFormat="1" ht="13.5" x14ac:dyDescent="0.2">
      <c r="A98" s="114" t="s">
        <v>88</v>
      </c>
      <c r="B98" s="66">
        <v>82949867.407000005</v>
      </c>
      <c r="C98" s="135">
        <v>62554333.186999999</v>
      </c>
      <c r="D98" s="65">
        <f>B98-C98</f>
        <v>20395534.220000006</v>
      </c>
      <c r="E98" s="135">
        <v>1976594205.188</v>
      </c>
      <c r="F98" s="135">
        <v>1883562448.1849999</v>
      </c>
      <c r="G98" s="80">
        <f>E98-F98</f>
        <v>93031757.003000021</v>
      </c>
    </row>
    <row r="99" spans="1:7" s="62" customFormat="1" ht="12" x14ac:dyDescent="0.2">
      <c r="A99" s="115" t="s">
        <v>16</v>
      </c>
      <c r="B99" s="65">
        <f>B97-B98</f>
        <v>-542816.77600000799</v>
      </c>
      <c r="C99" s="65">
        <f>C97-C98</f>
        <v>-9544098.6229999959</v>
      </c>
      <c r="D99" s="82"/>
      <c r="E99" s="65">
        <f>E97-E98</f>
        <v>14832917.621000051</v>
      </c>
      <c r="F99" s="82">
        <f>F97-F98</f>
        <v>27276908.661999941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18374986.554000001</v>
      </c>
      <c r="C102" s="135">
        <v>22786221.776000001</v>
      </c>
      <c r="D102" s="65">
        <f>B102-C102</f>
        <v>-4411235.2219999991</v>
      </c>
      <c r="E102" s="135">
        <v>686909632.32200003</v>
      </c>
      <c r="F102" s="135">
        <v>719069476.60500002</v>
      </c>
      <c r="G102" s="80">
        <f>E102-F102</f>
        <v>-32159844.282999992</v>
      </c>
    </row>
    <row r="103" spans="1:7" s="16" customFormat="1" ht="13.5" x14ac:dyDescent="0.2">
      <c r="A103" s="79" t="s">
        <v>88</v>
      </c>
      <c r="B103" s="66">
        <v>19473741.129999999</v>
      </c>
      <c r="C103" s="135">
        <v>21791876.778000001</v>
      </c>
      <c r="D103" s="65">
        <f>B103-C103</f>
        <v>-2318135.6480000019</v>
      </c>
      <c r="E103" s="135">
        <v>794799449.26199996</v>
      </c>
      <c r="F103" s="135">
        <v>766638940.375</v>
      </c>
      <c r="G103" s="80">
        <f>E103-F103</f>
        <v>28160508.886999965</v>
      </c>
    </row>
    <row r="104" spans="1:7" s="28" customFormat="1" ht="12" x14ac:dyDescent="0.2">
      <c r="A104" s="81" t="s">
        <v>16</v>
      </c>
      <c r="B104" s="65">
        <f>B102-B103</f>
        <v>-1098754.5759999976</v>
      </c>
      <c r="C104" s="65">
        <f>C102-C103</f>
        <v>994344.99799999967</v>
      </c>
      <c r="D104" s="82"/>
      <c r="E104" s="65">
        <f>E102-E103</f>
        <v>-107889816.93999994</v>
      </c>
      <c r="F104" s="82">
        <f>F102-F103</f>
        <v>-47569463.769999981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826.11101199232598</v>
      </c>
      <c r="C111" s="137">
        <v>803.25373637893995</v>
      </c>
      <c r="D111" s="98">
        <f>IFERROR(((B111/C111)-1)*100,IF(B111+C111&lt;&gt;0,100,0))</f>
        <v>2.8455859684421103</v>
      </c>
      <c r="E111" s="84"/>
      <c r="F111" s="136">
        <v>826.11101199232598</v>
      </c>
      <c r="G111" s="136">
        <v>810.85876519678197</v>
      </c>
    </row>
    <row r="112" spans="1:7" s="16" customFormat="1" ht="12" x14ac:dyDescent="0.2">
      <c r="A112" s="79" t="s">
        <v>50</v>
      </c>
      <c r="B112" s="136">
        <v>814.56903437042604</v>
      </c>
      <c r="C112" s="137">
        <v>793.41011244199399</v>
      </c>
      <c r="D112" s="98">
        <f>IFERROR(((B112/C112)-1)*100,IF(B112+C112&lt;&gt;0,100,0))</f>
        <v>2.6668329022563331</v>
      </c>
      <c r="E112" s="84"/>
      <c r="F112" s="136">
        <v>814.56903437042604</v>
      </c>
      <c r="G112" s="136">
        <v>799.36209767828802</v>
      </c>
    </row>
    <row r="113" spans="1:7" s="16" customFormat="1" ht="12" x14ac:dyDescent="0.2">
      <c r="A113" s="79" t="s">
        <v>51</v>
      </c>
      <c r="B113" s="136">
        <v>882.74282237424995</v>
      </c>
      <c r="C113" s="137">
        <v>844.55079830824104</v>
      </c>
      <c r="D113" s="98">
        <f>IFERROR(((B113/C113)-1)*100,IF(B113+C113&lt;&gt;0,100,0))</f>
        <v>4.5221701456576779</v>
      </c>
      <c r="E113" s="84"/>
      <c r="F113" s="136">
        <v>882.74282237424995</v>
      </c>
      <c r="G113" s="136">
        <v>868.594429915055</v>
      </c>
    </row>
    <row r="114" spans="1:7" s="28" customFormat="1" ht="12" x14ac:dyDescent="0.2">
      <c r="A114" s="81" t="s">
        <v>52</v>
      </c>
      <c r="B114" s="85"/>
      <c r="C114" s="84"/>
      <c r="D114" s="86"/>
      <c r="E114" s="84"/>
      <c r="F114" s="71"/>
      <c r="G114" s="71"/>
    </row>
    <row r="115" spans="1:7" s="16" customFormat="1" ht="12" x14ac:dyDescent="0.2">
      <c r="A115" s="79" t="s">
        <v>56</v>
      </c>
      <c r="B115" s="136">
        <v>623.91503107803305</v>
      </c>
      <c r="C115" s="137">
        <v>602.67771692635904</v>
      </c>
      <c r="D115" s="98">
        <f>IFERROR(((B115/C115)-1)*100,IF(B115+C115&lt;&gt;0,100,0))</f>
        <v>3.5238260110202368</v>
      </c>
      <c r="E115" s="84"/>
      <c r="F115" s="136">
        <v>624.30810165836101</v>
      </c>
      <c r="G115" s="136">
        <v>623.33455630753895</v>
      </c>
    </row>
    <row r="116" spans="1:7" s="16" customFormat="1" ht="12" x14ac:dyDescent="0.2">
      <c r="A116" s="79" t="s">
        <v>57</v>
      </c>
      <c r="B116" s="136">
        <v>814.723503808278</v>
      </c>
      <c r="C116" s="137">
        <v>798.17468152740298</v>
      </c>
      <c r="D116" s="98">
        <f>IFERROR(((B116/C116)-1)*100,IF(B116+C116&lt;&gt;0,100,0))</f>
        <v>2.0733334023082417</v>
      </c>
      <c r="E116" s="84"/>
      <c r="F116" s="136">
        <v>814.723503808278</v>
      </c>
      <c r="G116" s="136">
        <v>807.375579255248</v>
      </c>
    </row>
    <row r="117" spans="1:7" s="16" customFormat="1" ht="12" x14ac:dyDescent="0.2">
      <c r="A117" s="79" t="s">
        <v>59</v>
      </c>
      <c r="B117" s="136">
        <v>926.28222965130999</v>
      </c>
      <c r="C117" s="137">
        <v>914.42246720746402</v>
      </c>
      <c r="D117" s="98">
        <f>IFERROR(((B117/C117)-1)*100,IF(B117+C117&lt;&gt;0,100,0))</f>
        <v>1.2969675253129198</v>
      </c>
      <c r="E117" s="84"/>
      <c r="F117" s="136">
        <v>926.28222965130999</v>
      </c>
      <c r="G117" s="136">
        <v>908.54908318132095</v>
      </c>
    </row>
    <row r="118" spans="1:7" s="16" customFormat="1" ht="12" x14ac:dyDescent="0.2">
      <c r="A118" s="79" t="s">
        <v>58</v>
      </c>
      <c r="B118" s="136">
        <v>890.99111926646106</v>
      </c>
      <c r="C118" s="137">
        <v>855.18891451430295</v>
      </c>
      <c r="D118" s="98">
        <f>IFERROR(((B118/C118)-1)*100,IF(B118+C118&lt;&gt;0,100,0))</f>
        <v>4.1864673576237355</v>
      </c>
      <c r="E118" s="84"/>
      <c r="F118" s="136">
        <v>890.99111926646106</v>
      </c>
      <c r="G118" s="136">
        <v>871.37967236679799</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1</v>
      </c>
      <c r="C126" s="66">
        <v>0</v>
      </c>
      <c r="D126" s="98">
        <f>IFERROR(((B126/C126)-1)*100,IF(B126+C126&lt;&gt;0,100,0))</f>
        <v>100</v>
      </c>
      <c r="E126" s="66">
        <v>8</v>
      </c>
      <c r="F126" s="66">
        <v>11</v>
      </c>
      <c r="G126" s="98">
        <f>IFERROR(((E126/F126)-1)*100,IF(E126+F126&lt;&gt;0,100,0))</f>
        <v>-27.27272727272727</v>
      </c>
    </row>
    <row r="127" spans="1:7" s="16" customFormat="1" ht="12" x14ac:dyDescent="0.2">
      <c r="A127" s="79" t="s">
        <v>72</v>
      </c>
      <c r="B127" s="67">
        <v>672</v>
      </c>
      <c r="C127" s="66">
        <v>305</v>
      </c>
      <c r="D127" s="98">
        <f>IFERROR(((B127/C127)-1)*100,IF(B127+C127&lt;&gt;0,100,0))</f>
        <v>120.32786885245903</v>
      </c>
      <c r="E127" s="66">
        <v>8884</v>
      </c>
      <c r="F127" s="66">
        <v>7178</v>
      </c>
      <c r="G127" s="98">
        <f>IFERROR(((E127/F127)-1)*100,IF(E127+F127&lt;&gt;0,100,0))</f>
        <v>23.767066035107277</v>
      </c>
    </row>
    <row r="128" spans="1:7" s="16" customFormat="1" ht="12" x14ac:dyDescent="0.2">
      <c r="A128" s="79" t="s">
        <v>74</v>
      </c>
      <c r="B128" s="67">
        <v>33</v>
      </c>
      <c r="C128" s="66">
        <v>22</v>
      </c>
      <c r="D128" s="98">
        <f>IFERROR(((B128/C128)-1)*100,IF(B128+C128&lt;&gt;0,100,0))</f>
        <v>50</v>
      </c>
      <c r="E128" s="66">
        <v>255</v>
      </c>
      <c r="F128" s="66">
        <v>284</v>
      </c>
      <c r="G128" s="98">
        <f>IFERROR(((E128/F128)-1)*100,IF(E128+F128&lt;&gt;0,100,0))</f>
        <v>-10.2112676056338</v>
      </c>
    </row>
    <row r="129" spans="1:7" s="28" customFormat="1" ht="12" x14ac:dyDescent="0.2">
      <c r="A129" s="81" t="s">
        <v>34</v>
      </c>
      <c r="B129" s="82">
        <f>SUM(B126:B128)</f>
        <v>706</v>
      </c>
      <c r="C129" s="82">
        <f>SUM(C126:C128)</f>
        <v>327</v>
      </c>
      <c r="D129" s="98">
        <f>IFERROR(((B129/C129)-1)*100,IF(B129+C129&lt;&gt;0,100,0))</f>
        <v>115.90214067278288</v>
      </c>
      <c r="E129" s="82">
        <f>SUM(E126:E128)</f>
        <v>9147</v>
      </c>
      <c r="F129" s="82">
        <f>SUM(F126:F128)</f>
        <v>7473</v>
      </c>
      <c r="G129" s="98">
        <f>IFERROR(((E129/F129)-1)*100,IF(E129+F129&lt;&gt;0,100,0))</f>
        <v>22.400642312324372</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17</v>
      </c>
      <c r="C132" s="66">
        <v>22</v>
      </c>
      <c r="D132" s="98">
        <f>IFERROR(((B132/C132)-1)*100,IF(B132+C132&lt;&gt;0,100,0))</f>
        <v>-22.72727272727273</v>
      </c>
      <c r="E132" s="66">
        <v>649</v>
      </c>
      <c r="F132" s="66">
        <v>683</v>
      </c>
      <c r="G132" s="98">
        <f>IFERROR(((E132/F132)-1)*100,IF(E132+F132&lt;&gt;0,100,0))</f>
        <v>-4.9780380673499209</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17</v>
      </c>
      <c r="C134" s="82">
        <f>SUM(C132:C133)</f>
        <v>22</v>
      </c>
      <c r="D134" s="98">
        <f>IFERROR(((B134/C134)-1)*100,IF(B134+C134&lt;&gt;0,100,0))</f>
        <v>-22.72727272727273</v>
      </c>
      <c r="E134" s="82">
        <f>SUM(E132:E133)</f>
        <v>649</v>
      </c>
      <c r="F134" s="82">
        <f>SUM(F132:F133)</f>
        <v>683</v>
      </c>
      <c r="G134" s="98">
        <f>IFERROR(((E134/F134)-1)*100,IF(E134+F134&lt;&gt;0,100,0))</f>
        <v>-4.9780380673499209</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100</v>
      </c>
      <c r="C137" s="66">
        <v>0</v>
      </c>
      <c r="D137" s="98">
        <f>IFERROR(((B137/C137)-1)*100,IF(B137+C137&lt;&gt;0,100,0))</f>
        <v>100</v>
      </c>
      <c r="E137" s="66">
        <v>422</v>
      </c>
      <c r="F137" s="66">
        <v>80871</v>
      </c>
      <c r="G137" s="98">
        <f>IFERROR(((E137/F137)-1)*100,IF(E137+F137&lt;&gt;0,100,0))</f>
        <v>-99.478181301084447</v>
      </c>
    </row>
    <row r="138" spans="1:7" s="16" customFormat="1" ht="12" x14ac:dyDescent="0.2">
      <c r="A138" s="79" t="s">
        <v>72</v>
      </c>
      <c r="B138" s="67">
        <v>499565</v>
      </c>
      <c r="C138" s="66">
        <v>348431</v>
      </c>
      <c r="D138" s="98">
        <f>IFERROR(((B138/C138)-1)*100,IF(B138+C138&lt;&gt;0,100,0))</f>
        <v>43.375589428035966</v>
      </c>
      <c r="E138" s="66">
        <v>8741750</v>
      </c>
      <c r="F138" s="66">
        <v>8015185</v>
      </c>
      <c r="G138" s="98">
        <f>IFERROR(((E138/F138)-1)*100,IF(E138+F138&lt;&gt;0,100,0))</f>
        <v>9.0648562696930881</v>
      </c>
    </row>
    <row r="139" spans="1:7" s="16" customFormat="1" ht="12" x14ac:dyDescent="0.2">
      <c r="A139" s="79" t="s">
        <v>74</v>
      </c>
      <c r="B139" s="67">
        <v>810</v>
      </c>
      <c r="C139" s="66">
        <v>1254</v>
      </c>
      <c r="D139" s="98">
        <f>IFERROR(((B139/C139)-1)*100,IF(B139+C139&lt;&gt;0,100,0))</f>
        <v>-35.406698564593299</v>
      </c>
      <c r="E139" s="66">
        <v>11883</v>
      </c>
      <c r="F139" s="66">
        <v>13150</v>
      </c>
      <c r="G139" s="98">
        <f>IFERROR(((E139/F139)-1)*100,IF(E139+F139&lt;&gt;0,100,0))</f>
        <v>-9.6349809885931563</v>
      </c>
    </row>
    <row r="140" spans="1:7" s="16" customFormat="1" ht="12" x14ac:dyDescent="0.2">
      <c r="A140" s="81" t="s">
        <v>34</v>
      </c>
      <c r="B140" s="82">
        <f>SUM(B137:B139)</f>
        <v>500475</v>
      </c>
      <c r="C140" s="82">
        <f>SUM(C137:C139)</f>
        <v>349685</v>
      </c>
      <c r="D140" s="98">
        <f>IFERROR(((B140/C140)-1)*100,IF(B140+C140&lt;&gt;0,100,0))</f>
        <v>43.121666642835699</v>
      </c>
      <c r="E140" s="82">
        <f>SUM(E137:E139)</f>
        <v>8754055</v>
      </c>
      <c r="F140" s="82">
        <f>SUM(F137:F139)</f>
        <v>8109206</v>
      </c>
      <c r="G140" s="98">
        <f>IFERROR(((E140/F140)-1)*100,IF(E140+F140&lt;&gt;0,100,0))</f>
        <v>7.9520609046064505</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18200</v>
      </c>
      <c r="C143" s="66">
        <v>16850</v>
      </c>
      <c r="D143" s="98">
        <f>IFERROR(((B143/C143)-1)*100,)</f>
        <v>8.0118694362017795</v>
      </c>
      <c r="E143" s="66">
        <v>341487</v>
      </c>
      <c r="F143" s="66">
        <v>340079</v>
      </c>
      <c r="G143" s="98">
        <f>IFERROR(((E143/F143)-1)*100,)</f>
        <v>0.41402144795767981</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18200</v>
      </c>
      <c r="C145" s="82">
        <f>SUM(C143:C144)</f>
        <v>16850</v>
      </c>
      <c r="D145" s="98">
        <f>IFERROR(((B145/C145)-1)*100,)</f>
        <v>8.0118694362017795</v>
      </c>
      <c r="E145" s="82">
        <f>SUM(E143:E144)</f>
        <v>341487</v>
      </c>
      <c r="F145" s="82">
        <f>SUM(F143:F144)</f>
        <v>340079</v>
      </c>
      <c r="G145" s="98">
        <f>IFERROR(((E145/F145)-1)*100,)</f>
        <v>0.41402144795767981</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2298.75</v>
      </c>
      <c r="C148" s="66">
        <v>0</v>
      </c>
      <c r="D148" s="98">
        <f>IFERROR(((B148/C148)-1)*100,IF(B148+C148&lt;&gt;0,100,0))</f>
        <v>100</v>
      </c>
      <c r="E148" s="66">
        <v>9842.2469999999994</v>
      </c>
      <c r="F148" s="66">
        <v>1932016.6625000001</v>
      </c>
      <c r="G148" s="98">
        <f>IFERROR(((E148/F148)-1)*100,IF(E148+F148&lt;&gt;0,100,0))</f>
        <v>-99.490571319024539</v>
      </c>
    </row>
    <row r="149" spans="1:7" s="32" customFormat="1" x14ac:dyDescent="0.2">
      <c r="A149" s="79" t="s">
        <v>72</v>
      </c>
      <c r="B149" s="67">
        <v>48188775.272090003</v>
      </c>
      <c r="C149" s="66">
        <v>32064660.085960001</v>
      </c>
      <c r="D149" s="98">
        <f>IFERROR(((B149/C149)-1)*100,IF(B149+C149&lt;&gt;0,100,0))</f>
        <v>50.286250167330458</v>
      </c>
      <c r="E149" s="66">
        <v>782429237.55506003</v>
      </c>
      <c r="F149" s="66">
        <v>752615746.01410997</v>
      </c>
      <c r="G149" s="98">
        <f>IFERROR(((E149/F149)-1)*100,IF(E149+F149&lt;&gt;0,100,0))</f>
        <v>3.9613164750862184</v>
      </c>
    </row>
    <row r="150" spans="1:7" s="32" customFormat="1" x14ac:dyDescent="0.2">
      <c r="A150" s="79" t="s">
        <v>74</v>
      </c>
      <c r="B150" s="67">
        <v>6458672.71</v>
      </c>
      <c r="C150" s="66">
        <v>9143554.2400000002</v>
      </c>
      <c r="D150" s="98">
        <f>IFERROR(((B150/C150)-1)*100,IF(B150+C150&lt;&gt;0,100,0))</f>
        <v>-29.363652902659442</v>
      </c>
      <c r="E150" s="66">
        <v>78845232.519999996</v>
      </c>
      <c r="F150" s="66">
        <v>74338388.260000005</v>
      </c>
      <c r="G150" s="98">
        <f>IFERROR(((E150/F150)-1)*100,IF(E150+F150&lt;&gt;0,100,0))</f>
        <v>6.0626069053813847</v>
      </c>
    </row>
    <row r="151" spans="1:7" s="16" customFormat="1" ht="12" x14ac:dyDescent="0.2">
      <c r="A151" s="81" t="s">
        <v>34</v>
      </c>
      <c r="B151" s="82">
        <f>SUM(B148:B150)</f>
        <v>54649746.732090004</v>
      </c>
      <c r="C151" s="82">
        <f>SUM(C148:C150)</f>
        <v>41208214.325960003</v>
      </c>
      <c r="D151" s="98">
        <f>IFERROR(((B151/C151)-1)*100,IF(B151+C151&lt;&gt;0,100,0))</f>
        <v>32.618575267072949</v>
      </c>
      <c r="E151" s="82">
        <f>SUM(E148:E150)</f>
        <v>861284312.32205999</v>
      </c>
      <c r="F151" s="82">
        <f>SUM(F148:F150)</f>
        <v>828886150.93660998</v>
      </c>
      <c r="G151" s="98">
        <f>IFERROR(((E151/F151)-1)*100,IF(E151+F151&lt;&gt;0,100,0))</f>
        <v>3.9086382790738172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20200.5</v>
      </c>
      <c r="C154" s="66">
        <v>26146.7</v>
      </c>
      <c r="D154" s="98">
        <f>IFERROR(((B154/C154)-1)*100,IF(B154+C154&lt;&gt;0,100,0))</f>
        <v>-22.741684419066267</v>
      </c>
      <c r="E154" s="66">
        <v>571585.97600999998</v>
      </c>
      <c r="F154" s="66">
        <v>646588.63733000006</v>
      </c>
      <c r="G154" s="98">
        <f>IFERROR(((E154/F154)-1)*100,IF(E154+F154&lt;&gt;0,100,0))</f>
        <v>-11.599749359919686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20200.5</v>
      </c>
      <c r="C156" s="82">
        <f>SUM(C154:C155)</f>
        <v>26146.7</v>
      </c>
      <c r="D156" s="98">
        <f>IFERROR(((B156/C156)-1)*100,IF(B156+C156&lt;&gt;0,100,0))</f>
        <v>-22.741684419066267</v>
      </c>
      <c r="E156" s="82">
        <f>SUM(E154:E155)</f>
        <v>571585.97600999998</v>
      </c>
      <c r="F156" s="82">
        <f>SUM(F154:F155)</f>
        <v>646588.63733000006</v>
      </c>
      <c r="G156" s="98">
        <f>IFERROR(((E156/F156)-1)*100,IF(E156+F156&lt;&gt;0,100,0))</f>
        <v>-11.599749359919686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30471</v>
      </c>
      <c r="D159" s="98">
        <f>IFERROR(((B159/C159)-1)*100,IF(B159+C159&lt;&gt;0,100,0))</f>
        <v>-98.638049292770177</v>
      </c>
      <c r="E159" s="78"/>
      <c r="F159" s="78"/>
      <c r="G159" s="65"/>
    </row>
    <row r="160" spans="1:7" s="16" customFormat="1" ht="12" x14ac:dyDescent="0.2">
      <c r="A160" s="79" t="s">
        <v>72</v>
      </c>
      <c r="B160" s="67">
        <v>1800421</v>
      </c>
      <c r="C160" s="66">
        <v>1311466</v>
      </c>
      <c r="D160" s="98">
        <f>IFERROR(((B160/C160)-1)*100,IF(B160+C160&lt;&gt;0,100,0))</f>
        <v>37.283086256143896</v>
      </c>
      <c r="E160" s="78"/>
      <c r="F160" s="78"/>
      <c r="G160" s="65"/>
    </row>
    <row r="161" spans="1:7" s="16" customFormat="1" ht="12" x14ac:dyDescent="0.2">
      <c r="A161" s="79" t="s">
        <v>74</v>
      </c>
      <c r="B161" s="67">
        <v>1731</v>
      </c>
      <c r="C161" s="66">
        <v>1628</v>
      </c>
      <c r="D161" s="98">
        <f>IFERROR(((B161/C161)-1)*100,IF(B161+C161&lt;&gt;0,100,0))</f>
        <v>6.3267813267813278</v>
      </c>
      <c r="E161" s="78"/>
      <c r="F161" s="78"/>
      <c r="G161" s="65"/>
    </row>
    <row r="162" spans="1:7" s="28" customFormat="1" ht="12" x14ac:dyDescent="0.2">
      <c r="A162" s="81" t="s">
        <v>34</v>
      </c>
      <c r="B162" s="82">
        <f>SUM(B159:B161)</f>
        <v>1802567</v>
      </c>
      <c r="C162" s="82">
        <f>SUM(C159:C161)</f>
        <v>1343565</v>
      </c>
      <c r="D162" s="98">
        <f>IFERROR(((B162/C162)-1)*100,IF(B162+C162&lt;&gt;0,100,0))</f>
        <v>34.162991742118919</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166693</v>
      </c>
      <c r="C165" s="66">
        <v>132506</v>
      </c>
      <c r="D165" s="98">
        <f>IFERROR(((B165/C165)-1)*100,IF(B165+C165&lt;&gt;0,100,0))</f>
        <v>25.80034111662868</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166693</v>
      </c>
      <c r="C167" s="82">
        <f>SUM(C165:C166)</f>
        <v>132506</v>
      </c>
      <c r="D167" s="98">
        <f>IFERROR(((B167/C167)-1)*100,IF(B167+C167&lt;&gt;0,100,0))</f>
        <v>25.80034111662868</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9064</v>
      </c>
      <c r="C175" s="113">
        <v>7307</v>
      </c>
      <c r="D175" s="111">
        <f>IFERROR(((B175/C175)-1)*100,IF(B175+C175&lt;&gt;0,100,0))</f>
        <v>24.045435883399492</v>
      </c>
      <c r="E175" s="113">
        <v>296818</v>
      </c>
      <c r="F175" s="113">
        <v>268013</v>
      </c>
      <c r="G175" s="111">
        <f>IFERROR(((E175/F175)-1)*100,IF(E175+F175&lt;&gt;0,100,0))</f>
        <v>10.747612988922173</v>
      </c>
    </row>
    <row r="176" spans="1:7" x14ac:dyDescent="0.2">
      <c r="A176" s="101" t="s">
        <v>32</v>
      </c>
      <c r="B176" s="112">
        <v>55644</v>
      </c>
      <c r="C176" s="113">
        <v>46231</v>
      </c>
      <c r="D176" s="111">
        <f t="shared" ref="D176:D178" si="5">IFERROR(((B176/C176)-1)*100,IF(B176+C176&lt;&gt;0,100,0))</f>
        <v>20.360796867902486</v>
      </c>
      <c r="E176" s="113">
        <v>1946828</v>
      </c>
      <c r="F176" s="113">
        <v>1936730</v>
      </c>
      <c r="G176" s="111">
        <f>IFERROR(((E176/F176)-1)*100,IF(E176+F176&lt;&gt;0,100,0))</f>
        <v>0.52139430896407379</v>
      </c>
    </row>
    <row r="177" spans="1:7" x14ac:dyDescent="0.2">
      <c r="A177" s="101" t="s">
        <v>92</v>
      </c>
      <c r="B177" s="112">
        <v>23665566</v>
      </c>
      <c r="C177" s="113">
        <v>15417659</v>
      </c>
      <c r="D177" s="111">
        <f t="shared" si="5"/>
        <v>53.496493858114256</v>
      </c>
      <c r="E177" s="113">
        <v>808826722</v>
      </c>
      <c r="F177" s="113">
        <v>636332049</v>
      </c>
      <c r="G177" s="111">
        <f>IFERROR(((E177/F177)-1)*100,IF(E177+F177&lt;&gt;0,100,0))</f>
        <v>27.107651307375846</v>
      </c>
    </row>
    <row r="178" spans="1:7" x14ac:dyDescent="0.2">
      <c r="A178" s="101" t="s">
        <v>93</v>
      </c>
      <c r="B178" s="112">
        <v>113956</v>
      </c>
      <c r="C178" s="113">
        <v>139962</v>
      </c>
      <c r="D178" s="111">
        <f t="shared" si="5"/>
        <v>-18.580757634215004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332</v>
      </c>
      <c r="C181" s="113">
        <v>231</v>
      </c>
      <c r="D181" s="111">
        <f t="shared" ref="D181:D184" si="6">IFERROR(((B181/C181)-1)*100,IF(B181+C181&lt;&gt;0,100,0))</f>
        <v>43.722943722943718</v>
      </c>
      <c r="E181" s="113">
        <v>11837</v>
      </c>
      <c r="F181" s="113">
        <v>12783</v>
      </c>
      <c r="G181" s="111">
        <f t="shared" ref="G181" si="7">IFERROR(((E181/F181)-1)*100,IF(E181+F181&lt;&gt;0,100,0))</f>
        <v>-7.4004537276069815</v>
      </c>
    </row>
    <row r="182" spans="1:7" x14ac:dyDescent="0.2">
      <c r="A182" s="101" t="s">
        <v>32</v>
      </c>
      <c r="B182" s="112">
        <v>5420</v>
      </c>
      <c r="C182" s="113">
        <v>2993</v>
      </c>
      <c r="D182" s="111">
        <f t="shared" si="6"/>
        <v>81.089208152355496</v>
      </c>
      <c r="E182" s="113">
        <v>165502</v>
      </c>
      <c r="F182" s="113">
        <v>166535</v>
      </c>
      <c r="G182" s="111">
        <f t="shared" ref="G182" si="8">IFERROR(((E182/F182)-1)*100,IF(E182+F182&lt;&gt;0,100,0))</f>
        <v>-0.62029002912300513</v>
      </c>
    </row>
    <row r="183" spans="1:7" x14ac:dyDescent="0.2">
      <c r="A183" s="101" t="s">
        <v>92</v>
      </c>
      <c r="B183" s="112">
        <v>74577</v>
      </c>
      <c r="C183" s="113">
        <v>47624</v>
      </c>
      <c r="D183" s="111">
        <f t="shared" si="6"/>
        <v>56.595414076936002</v>
      </c>
      <c r="E183" s="113">
        <v>3373570</v>
      </c>
      <c r="F183" s="113">
        <v>3425731</v>
      </c>
      <c r="G183" s="111">
        <f t="shared" ref="G183" si="9">IFERROR(((E183/F183)-1)*100,IF(E183+F183&lt;&gt;0,100,0))</f>
        <v>-1.5226239304837463</v>
      </c>
    </row>
    <row r="184" spans="1:7" x14ac:dyDescent="0.2">
      <c r="A184" s="101" t="s">
        <v>93</v>
      </c>
      <c r="B184" s="112">
        <v>39932</v>
      </c>
      <c r="C184" s="113">
        <v>41077</v>
      </c>
      <c r="D184" s="111">
        <f t="shared" si="6"/>
        <v>-2.7874479635805915</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2022-08-01T06:35:58Z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