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9401C635-6599-4108-A6C4-135EABC7680D}" xr6:coauthVersionLast="47" xr6:coauthVersionMax="47" xr10:uidLastSave="{00000000-0000-0000-0000-000000000000}"/>
  <bookViews>
    <workbookView xWindow="7575" yWindow="3165" windowWidth="11085"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<sst xmlns="http://schemas.openxmlformats.org/spreadsheetml/2006/main" count="270" uniqueCount="102">
  <si>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</si>
  <si>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</si>
  <si>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</si>
  <si>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</si>
  <si>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</si>
  <si>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</si>
  <si>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</si>
  <si>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</si>
  <si>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</si>
  <si>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</si>
  <si>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</si>
  <si>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</si>
  <si>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</si>
  <si>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</si>
  <si>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</si>
  <si>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</si>
  <si>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</si>
  <si>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</si>
  <si>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</si>
  <si>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</si>
  <si>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</si>
  <si>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</si>
  <si>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</si>
  <si>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</si>
  <si>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</si>
  <si>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</si>
  <si>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</si>
  <si>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</si>
  <si>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</si>
  <si>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</si>
  <si>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</si>
  <si>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</si>
  <si>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</si>
  <si>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</si>
  <si>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</si>
  <si>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</si>
  <si>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</si>
  <si>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</si>
  <si>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</si>
  <si>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</si>
  <si>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</si>
  <si>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</si>
  <si>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</si>
  <si>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</si>
  <si>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</si>
  <si>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</si>
  <si>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</si>
  <si>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</si>
  <si>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</si>
  <si>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</si>
  <si>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</si>
  <si>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</si>
  <si>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</si>
  <si>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</si>
  <si>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</si>
  <si>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</si>
  <si>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</si>
  <si>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</si>
  <si>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</si>
  <si>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</si>
  <si>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</si>
  <si>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</si>
  <si>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</si>
  <si>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</si>
  <si>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</si>
  <si>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</si>
  <si>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</si>
  <si>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</si>
  <si>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</si>
  <si>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</si>
  <si>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</si>
  <si>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</si>
  <si>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</si>
  <si>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</si>
  <si>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</si>
  <si>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</si>
  <si>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</si>
  <si>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</si>
  <si>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</si>
  <si>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</si>
  <si>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</si>
  <si>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</si>
  <si>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</si>
  <si>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</si>
  <si>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</si>
  <si>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</si>
  <si>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</si>
  <si>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</si>
  <si>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</si>
  <si>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</si>
  <si>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</si>
  <si>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</si>
  <si>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</si>
  <si>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</si>
  <si>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</si>
  <si>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</si>
  <si>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</si>
  <si>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</si>
  <si>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</si>
  <si>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16 September 2022</t>
  </si>
  <si>
    <t>16.09.2022</t>
  </si>
  <si>
    <t>17.09.2021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</si>
</sst>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1552798</v>
      </c>
      <c r="C11" s="67">
        <v>1955477</v>
      </c>
      <c r="D11" s="98">
        <f>IFERROR(((B11/C11)-1)*100,IF(B11+C11&lt;&gt;0,100,0))</f>
        <v>-20.592366977468924</v>
      </c>
      <c r="E11" s="67">
        <v>58188262</v>
      </c>
      <c r="F11" s="67">
        <v>59894338</v>
      </c>
      <c r="G11" s="98">
        <f>IFERROR(((E11/F11)-1)*100,IF(E11+F11&lt;&gt;0,100,0))</f>
        <v>-2.8484762616459713</v>
      </c>
    </row>
    <row r="12" spans="1:7" s="16" customFormat="1" ht="12" x14ac:dyDescent="0.2">
      <c r="A12" s="64" t="s">
        <v>9</v>
      </c>
      <c r="B12" s="67">
        <v>2096819.094</v>
      </c>
      <c r="C12" s="67">
        <v>3364496.1239999998</v>
      </c>
      <c r="D12" s="98">
        <f>IFERROR(((B12/C12)-1)*100,IF(B12+C12&lt;&gt;0,100,0))</f>
        <v>-37.678064806116559</v>
      </c>
      <c r="E12" s="67">
        <v>58933366.196000002</v>
      </c>
      <c r="F12" s="67">
        <v>93144668.276999995</v>
      </c>
      <c r="G12" s="98">
        <f>IFERROR(((E12/F12)-1)*100,IF(E12+F12&lt;&gt;0,100,0))</f>
        <v>-36.729211358893977</v>
      </c>
    </row>
    <row r="13" spans="1:7" s="16" customFormat="1" ht="12" x14ac:dyDescent="0.2">
      <c r="A13" s="64" t="s">
        <v>10</v>
      </c>
      <c r="B13" s="67">
        <v>156676357.38503799</v>
      </c>
      <c r="C13" s="67">
        <v>213298445.70843199</v>
      </c>
      <c r="D13" s="98">
        <f>IFERROR(((B13/C13)-1)*100,IF(B13+C13&lt;&gt;0,100,0))</f>
        <v>-26.545945112414692</v>
      </c>
      <c r="E13" s="67">
        <v>4315065911.9665499</v>
      </c>
      <c r="F13" s="67">
        <v>4362828073.8171701</v>
      </c>
      <c r="G13" s="98">
        <f>IFERROR(((E13/F13)-1)*100,IF(E13+F13&lt;&gt;0,100,0))</f>
        <v>-1.094752326759274</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616</v>
      </c>
      <c r="C16" s="67">
        <v>399</v>
      </c>
      <c r="D16" s="98">
        <f>IFERROR(((B16/C16)-1)*100,IF(B16+C16&lt;&gt;0,100,0))</f>
        <v>54.385964912280691</v>
      </c>
      <c r="E16" s="67">
        <v>14961</v>
      </c>
      <c r="F16" s="67">
        <v>12782</v>
      </c>
      <c r="G16" s="98">
        <f>IFERROR(((E16/F16)-1)*100,IF(E16+F16&lt;&gt;0,100,0))</f>
        <v>17.047410420904406</v>
      </c>
    </row>
    <row r="17" spans="1:7" s="16" customFormat="1" ht="12" x14ac:dyDescent="0.2">
      <c r="A17" s="64" t="s">
        <v>9</v>
      </c>
      <c r="B17" s="67">
        <v>179068.33</v>
      </c>
      <c r="C17" s="67">
        <v>722371.31</v>
      </c>
      <c r="D17" s="98">
        <f>IFERROR(((B17/C17)-1)*100,IF(B17+C17&lt;&gt;0,100,0))</f>
        <v>-75.21104070426054</v>
      </c>
      <c r="E17" s="67">
        <v>6059923.6720000003</v>
      </c>
      <c r="F17" s="67">
        <v>9011760.6799999997</v>
      </c>
      <c r="G17" s="98">
        <f>IFERROR(((E17/F17)-1)*100,IF(E17+F17&lt;&gt;0,100,0))</f>
        <v>-32.755386131714268</v>
      </c>
    </row>
    <row r="18" spans="1:7" s="16" customFormat="1" ht="12" x14ac:dyDescent="0.2">
      <c r="A18" s="64" t="s">
        <v>10</v>
      </c>
      <c r="B18" s="67">
        <v>13008808.6043738</v>
      </c>
      <c r="C18" s="67">
        <v>19331265.505052701</v>
      </c>
      <c r="D18" s="98">
        <f>IFERROR(((B18/C18)-1)*100,IF(B18+C18&lt;&gt;0,100,0))</f>
        <v>-32.705861388259208</v>
      </c>
      <c r="E18" s="67">
        <v>425257908.121086</v>
      </c>
      <c r="F18" s="67">
        <v>392048271.29146397</v>
      </c>
      <c r="G18" s="98">
        <f>IFERROR(((E18/F18)-1)*100,IF(E18+F18&lt;&gt;0,100,0))</f>
        <v>8.470803026429552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17806418.736579999</v>
      </c>
      <c r="C24" s="66">
        <v>25198559.92399</v>
      </c>
      <c r="D24" s="65">
        <f>B24-C24</f>
        <v>-7392141.1874100007</v>
      </c>
      <c r="E24" s="67">
        <v>676537160.96596003</v>
      </c>
      <c r="F24" s="67">
        <v>769511782.74870002</v>
      </c>
      <c r="G24" s="65">
        <f>E24-F24</f>
        <v>-92974621.782739997</v>
      </c>
    </row>
    <row r="25" spans="1:7" s="16" customFormat="1" ht="12" x14ac:dyDescent="0.2">
      <c r="A25" s="68" t="s">
        <v>15</v>
      </c>
      <c r="B25" s="66">
        <v>21235091.412969999</v>
      </c>
      <c r="C25" s="66">
        <v>24393648.894189999</v>
      </c>
      <c r="D25" s="65">
        <f>B25-C25</f>
        <v>-3158557.4812199995</v>
      </c>
      <c r="E25" s="67">
        <v>740735213.03876996</v>
      </c>
      <c r="F25" s="67">
        <v>856950092.35219002</v>
      </c>
      <c r="G25" s="65">
        <f>E25-F25</f>
        <v>-116214879.31342006</v>
      </c>
    </row>
    <row r="26" spans="1:7" s="28" customFormat="1" ht="12" x14ac:dyDescent="0.2">
      <c r="A26" s="69" t="s">
        <v>16</v>
      </c>
      <c r="B26" s="70">
        <f>B24-B25</f>
        <v>-3428672.6763899997</v>
      </c>
      <c r="C26" s="70">
        <f>C24-C25</f>
        <v>804911.02980000153</v>
      </c>
      <c r="D26" s="70"/>
      <c r="E26" s="70">
        <f>E24-E25</f>
        <v>-64198052.072809935</v>
      </c>
      <c r="F26" s="70">
        <f>F24-F25</f>
        <v>-87438309.603489995</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66584.33696257</v>
      </c>
      <c r="C33" s="132">
        <v>62863.643912519998</v>
      </c>
      <c r="D33" s="98">
        <f t="shared" ref="D33:D42" si="0">IFERROR(((B33/C33)-1)*100,IF(B33+C33&lt;&gt;0,100,0))</f>
        <v>5.9186722539146031</v>
      </c>
      <c r="E33" s="64"/>
      <c r="F33" s="132">
        <v>70064.69</v>
      </c>
      <c r="G33" s="132">
        <v>66334.320000000007</v>
      </c>
    </row>
    <row r="34" spans="1:7" s="16" customFormat="1" ht="12" x14ac:dyDescent="0.2">
      <c r="A34" s="64" t="s">
        <v>23</v>
      </c>
      <c r="B34" s="132">
        <v>75164.713642870003</v>
      </c>
      <c r="C34" s="132">
        <v>75768.019201069998</v>
      </c>
      <c r="D34" s="98">
        <f t="shared" si="0"/>
        <v>-0.79625357051893442</v>
      </c>
      <c r="E34" s="64"/>
      <c r="F34" s="132">
        <v>78473.25</v>
      </c>
      <c r="G34" s="132">
        <v>75049.649999999994</v>
      </c>
    </row>
    <row r="35" spans="1:7" s="16" customFormat="1" ht="12" x14ac:dyDescent="0.2">
      <c r="A35" s="64" t="s">
        <v>24</v>
      </c>
      <c r="B35" s="132">
        <v>70843.673174320007</v>
      </c>
      <c r="C35" s="132">
        <v>59760.998252160003</v>
      </c>
      <c r="D35" s="98">
        <f t="shared" si="0"/>
        <v>18.544996312472794</v>
      </c>
      <c r="E35" s="64"/>
      <c r="F35" s="132">
        <v>71174.880000000005</v>
      </c>
      <c r="G35" s="132">
        <v>69630.3</v>
      </c>
    </row>
    <row r="36" spans="1:7" s="16" customFormat="1" ht="12" x14ac:dyDescent="0.2">
      <c r="A36" s="64" t="s">
        <v>25</v>
      </c>
      <c r="B36" s="132">
        <v>60013.723783699999</v>
      </c>
      <c r="C36" s="132">
        <v>56605.249209859998</v>
      </c>
      <c r="D36" s="98">
        <f t="shared" si="0"/>
        <v>6.0214814375312065</v>
      </c>
      <c r="E36" s="64"/>
      <c r="F36" s="132">
        <v>63430.93</v>
      </c>
      <c r="G36" s="132">
        <v>59754.52</v>
      </c>
    </row>
    <row r="37" spans="1:7" s="16" customFormat="1" ht="12" x14ac:dyDescent="0.2">
      <c r="A37" s="64" t="s">
        <v>79</v>
      </c>
      <c r="B37" s="132">
        <v>61433.059788819999</v>
      </c>
      <c r="C37" s="132">
        <v>56497.29783417</v>
      </c>
      <c r="D37" s="98">
        <f t="shared" si="0"/>
        <v>8.7362796874593371</v>
      </c>
      <c r="E37" s="64"/>
      <c r="F37" s="132">
        <v>65068.75</v>
      </c>
      <c r="G37" s="132">
        <v>59964.87</v>
      </c>
    </row>
    <row r="38" spans="1:7" s="16" customFormat="1" ht="12" x14ac:dyDescent="0.2">
      <c r="A38" s="64" t="s">
        <v>26</v>
      </c>
      <c r="B38" s="132">
        <v>81582.422633599999</v>
      </c>
      <c r="C38" s="132">
        <v>81169.564982070005</v>
      </c>
      <c r="D38" s="98">
        <f t="shared" si="0"/>
        <v>0.50863602832069699</v>
      </c>
      <c r="E38" s="64"/>
      <c r="F38" s="132">
        <v>86171.79</v>
      </c>
      <c r="G38" s="132">
        <v>81543.839999999997</v>
      </c>
    </row>
    <row r="39" spans="1:7" s="16" customFormat="1" ht="12" x14ac:dyDescent="0.2">
      <c r="A39" s="64" t="s">
        <v>27</v>
      </c>
      <c r="B39" s="132">
        <v>14457.821353159999</v>
      </c>
      <c r="C39" s="132">
        <v>14017.502859759999</v>
      </c>
      <c r="D39" s="98">
        <f t="shared" si="0"/>
        <v>3.1412049478799942</v>
      </c>
      <c r="E39" s="64"/>
      <c r="F39" s="132">
        <v>15284.87</v>
      </c>
      <c r="G39" s="132">
        <v>14457.39</v>
      </c>
    </row>
    <row r="40" spans="1:7" s="16" customFormat="1" ht="12" x14ac:dyDescent="0.2">
      <c r="A40" s="64" t="s">
        <v>28</v>
      </c>
      <c r="B40" s="132">
        <v>82015.462690319997</v>
      </c>
      <c r="C40" s="132">
        <v>80827.652589089994</v>
      </c>
      <c r="D40" s="98">
        <f t="shared" si="0"/>
        <v>1.4695590719039808</v>
      </c>
      <c r="E40" s="64"/>
      <c r="F40" s="132">
        <v>86671.73</v>
      </c>
      <c r="G40" s="132">
        <v>82015.460000000006</v>
      </c>
    </row>
    <row r="41" spans="1:7" s="16" customFormat="1" ht="12" x14ac:dyDescent="0.2">
      <c r="A41" s="64" t="s">
        <v>29</v>
      </c>
      <c r="B41" s="72"/>
      <c r="C41" s="72"/>
      <c r="D41" s="98">
        <f t="shared" si="0"/>
        <v>0</v>
      </c>
      <c r="E41" s="64"/>
      <c r="F41" s="72"/>
      <c r="G41" s="72"/>
    </row>
    <row r="42" spans="1:7" s="16" customFormat="1" ht="12" x14ac:dyDescent="0.2">
      <c r="A42" s="64" t="s">
        <v>78</v>
      </c>
      <c r="B42" s="132">
        <v>1247.75080374</v>
      </c>
      <c r="C42" s="132">
        <v>1176.60134156</v>
      </c>
      <c r="D42" s="98">
        <f t="shared" si="0"/>
        <v>6.0470322161681578</v>
      </c>
      <c r="E42" s="64"/>
      <c r="F42" s="132">
        <v>1292.01</v>
      </c>
      <c r="G42" s="132">
        <v>1232.77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19381.9402977514</v>
      </c>
      <c r="D48" s="72"/>
      <c r="E48" s="133">
        <v>18219.9810238053</v>
      </c>
      <c r="F48" s="72"/>
      <c r="G48" s="98">
        <f>IFERROR(((C48/E48)-1)*100,IF(C48+E48&lt;&gt;0,100,0))</f>
        <v>6.3773901434251989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1332</v>
      </c>
      <c r="D54" s="75"/>
      <c r="E54" s="134">
        <v>505449</v>
      </c>
      <c r="F54" s="134">
        <v>53404329.100000001</v>
      </c>
      <c r="G54" s="134">
        <v>9122148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5475</v>
      </c>
      <c r="C68" s="66">
        <v>5368</v>
      </c>
      <c r="D68" s="98">
        <f>IFERROR(((B68/C68)-1)*100,IF(B68+C68&lt;&gt;0,100,0))</f>
        <v>1.9932935916542549</v>
      </c>
      <c r="E68" s="66">
        <v>244371</v>
      </c>
      <c r="F68" s="66">
        <v>235525</v>
      </c>
      <c r="G68" s="98">
        <f>IFERROR(((E68/F68)-1)*100,IF(E68+F68&lt;&gt;0,100,0))</f>
        <v>3.7558645579025551</v>
      </c>
    </row>
    <row r="69" spans="1:7" s="16" customFormat="1" ht="12" x14ac:dyDescent="0.2">
      <c r="A69" s="79" t="s">
        <v>54</v>
      </c>
      <c r="B69" s="67">
        <v>167897100</v>
      </c>
      <c r="C69" s="66">
        <v>178228365.70500001</v>
      </c>
      <c r="D69" s="98">
        <f>IFERROR(((B69/C69)-1)*100,IF(B69+C69&lt;&gt;0,100,0))</f>
        <v>-5.7966450312965989</v>
      </c>
      <c r="E69" s="66">
        <v>7274447209.9580002</v>
      </c>
      <c r="F69" s="66">
        <v>7193464769.5579996</v>
      </c>
      <c r="G69" s="98">
        <f>IFERROR(((E69/F69)-1)*100,IF(E69+F69&lt;&gt;0,100,0))</f>
        <v>1.1257779525481126</v>
      </c>
    </row>
    <row r="70" spans="1:7" s="62" customFormat="1" ht="12" x14ac:dyDescent="0.2">
      <c r="A70" s="79" t="s">
        <v>55</v>
      </c>
      <c r="B70" s="67">
        <v>165822441.75257999</v>
      </c>
      <c r="C70" s="66">
        <v>178195268.19161001</v>
      </c>
      <c r="D70" s="98">
        <f>IFERROR(((B70/C70)-1)*100,IF(B70+C70&lt;&gt;0,100,0))</f>
        <v>-6.9434090840873264</v>
      </c>
      <c r="E70" s="66">
        <v>6968708587.5381603</v>
      </c>
      <c r="F70" s="66">
        <v>7085859001.9195004</v>
      </c>
      <c r="G70" s="98">
        <f>IFERROR(((E70/F70)-1)*100,IF(E70+F70&lt;&gt;0,100,0))</f>
        <v>-1.6532986946198758</v>
      </c>
    </row>
    <row r="71" spans="1:7" s="16" customFormat="1" ht="12" x14ac:dyDescent="0.2">
      <c r="A71" s="79" t="s">
        <v>94</v>
      </c>
      <c r="B71" s="98">
        <f>IFERROR(B69/B68/1000,)</f>
        <v>30.666136986301371</v>
      </c>
      <c r="C71" s="98">
        <f>IFERROR(C69/C68/1000,)</f>
        <v>33.202005533718335</v>
      </c>
      <c r="D71" s="98">
        <f>IFERROR(((B71/C71)-1)*100,IF(B71+C71&lt;&gt;0,100,0))</f>
        <v>-7.6376969000913508</v>
      </c>
      <c r="E71" s="98">
        <f>IFERROR(E69/E68/1000,)</f>
        <v>29.768046167335733</v>
      </c>
      <c r="F71" s="98">
        <f>IFERROR(F69/F68/1000,)</f>
        <v>30.542255682233307</v>
      </c>
      <c r="G71" s="98">
        <f>IFERROR(((E71/F71)-1)*100,IF(E71+F71&lt;&gt;0,100,0))</f>
        <v>-2.5348799478092876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2518</v>
      </c>
      <c r="C74" s="66">
        <v>3172</v>
      </c>
      <c r="D74" s="98">
        <f>IFERROR(((B74/C74)-1)*100,IF(B74+C74&lt;&gt;0,100,0))</f>
        <v>-20.617906683480459</v>
      </c>
      <c r="E74" s="66">
        <v>100771</v>
      </c>
      <c r="F74" s="66">
        <v>106761</v>
      </c>
      <c r="G74" s="98">
        <f>IFERROR(((E74/F74)-1)*100,IF(E74+F74&lt;&gt;0,100,0))</f>
        <v>-5.6106630698475985</v>
      </c>
    </row>
    <row r="75" spans="1:7" s="16" customFormat="1" ht="12" x14ac:dyDescent="0.2">
      <c r="A75" s="79" t="s">
        <v>54</v>
      </c>
      <c r="B75" s="67">
        <v>366160307.85600001</v>
      </c>
      <c r="C75" s="66">
        <v>516317550.79000002</v>
      </c>
      <c r="D75" s="98">
        <f>IFERROR(((B75/C75)-1)*100,IF(B75+C75&lt;&gt;0,100,0))</f>
        <v>-29.082343357154816</v>
      </c>
      <c r="E75" s="66">
        <v>18910772272.428001</v>
      </c>
      <c r="F75" s="66">
        <v>16957875095.188</v>
      </c>
      <c r="G75" s="98">
        <f>IFERROR(((E75/F75)-1)*100,IF(E75+F75&lt;&gt;0,100,0))</f>
        <v>11.516166773714232</v>
      </c>
    </row>
    <row r="76" spans="1:7" s="16" customFormat="1" ht="12" x14ac:dyDescent="0.2">
      <c r="A76" s="79" t="s">
        <v>55</v>
      </c>
      <c r="B76" s="67">
        <v>331519295.56908</v>
      </c>
      <c r="C76" s="66">
        <v>508438445.12737</v>
      </c>
      <c r="D76" s="98">
        <f>IFERROR(((B76/C76)-1)*100,IF(B76+C76&lt;&gt;0,100,0))</f>
        <v>-34.796571985025558</v>
      </c>
      <c r="E76" s="66">
        <v>17786607973.327202</v>
      </c>
      <c r="F76" s="66">
        <v>16386198857.452801</v>
      </c>
      <c r="G76" s="98">
        <f>IFERROR(((E76/F76)-1)*100,IF(E76+F76&lt;&gt;0,100,0))</f>
        <v>8.5462719454149969</v>
      </c>
    </row>
    <row r="77" spans="1:7" s="16" customFormat="1" ht="12" x14ac:dyDescent="0.2">
      <c r="A77" s="79" t="s">
        <v>94</v>
      </c>
      <c r="B77" s="98">
        <f>IFERROR(B75/B74/1000,)</f>
        <v>145.41711987926928</v>
      </c>
      <c r="C77" s="98">
        <f>IFERROR(C75/C74/1000,)</f>
        <v>162.77350277112231</v>
      </c>
      <c r="D77" s="98">
        <f>IFERROR(((B77/C77)-1)*100,IF(B77+C77&lt;&gt;0,100,0))</f>
        <v>-10.662904340307799</v>
      </c>
      <c r="E77" s="98">
        <f>IFERROR(E75/E74/1000,)</f>
        <v>187.6608575128559</v>
      </c>
      <c r="F77" s="98">
        <f>IFERROR(F75/F74/1000,)</f>
        <v>158.83960524150206</v>
      </c>
      <c r="G77" s="98">
        <f>IFERROR(((E77/F77)-1)*100,IF(E77+F77&lt;&gt;0,100,0))</f>
        <v>18.144877801435968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173</v>
      </c>
      <c r="C80" s="66">
        <v>117</v>
      </c>
      <c r="D80" s="98">
        <f>IFERROR(((B80/C80)-1)*100,IF(B80+C80&lt;&gt;0,100,0))</f>
        <v>47.863247863247871</v>
      </c>
      <c r="E80" s="66">
        <v>7374</v>
      </c>
      <c r="F80" s="66">
        <v>5869</v>
      </c>
      <c r="G80" s="98">
        <f>IFERROR(((E80/F80)-1)*100,IF(E80+F80&lt;&gt;0,100,0))</f>
        <v>25.643210086897248</v>
      </c>
    </row>
    <row r="81" spans="1:7" s="16" customFormat="1" ht="12" x14ac:dyDescent="0.2">
      <c r="A81" s="79" t="s">
        <v>54</v>
      </c>
      <c r="B81" s="67">
        <v>22865551.359999999</v>
      </c>
      <c r="C81" s="66">
        <v>5986862.5959999999</v>
      </c>
      <c r="D81" s="98">
        <f>IFERROR(((B81/C81)-1)*100,IF(B81+C81&lt;&gt;0,100,0))</f>
        <v>281.92878145018983</v>
      </c>
      <c r="E81" s="66">
        <v>883374741.53999996</v>
      </c>
      <c r="F81" s="66">
        <v>496206019.676</v>
      </c>
      <c r="G81" s="98">
        <f>IFERROR(((E81/F81)-1)*100,IF(E81+F81&lt;&gt;0,100,0))</f>
        <v>78.025801080930776</v>
      </c>
    </row>
    <row r="82" spans="1:7" s="16" customFormat="1" ht="12" x14ac:dyDescent="0.2">
      <c r="A82" s="79" t="s">
        <v>55</v>
      </c>
      <c r="B82" s="67">
        <v>1585137.1300701899</v>
      </c>
      <c r="C82" s="66">
        <v>2930717.1760302698</v>
      </c>
      <c r="D82" s="98">
        <f>IFERROR(((B82/C82)-1)*100,IF(B82+C82&lt;&gt;0,100,0))</f>
        <v>-45.912995527692026</v>
      </c>
      <c r="E82" s="66">
        <v>337244819.27855498</v>
      </c>
      <c r="F82" s="66">
        <v>159543224.48481601</v>
      </c>
      <c r="G82" s="98">
        <f>IFERROR(((E82/F82)-1)*100,IF(E82+F82&lt;&gt;0,100,0))</f>
        <v>111.38147380909373</v>
      </c>
    </row>
    <row r="83" spans="1:7" s="32" customFormat="1" x14ac:dyDescent="0.2">
      <c r="A83" s="79" t="s">
        <v>94</v>
      </c>
      <c r="B83" s="98">
        <f>IFERROR(B81/B80/1000,)</f>
        <v>132.17081710982657</v>
      </c>
      <c r="C83" s="98">
        <f>IFERROR(C81/C80/1000,)</f>
        <v>51.169765777777776</v>
      </c>
      <c r="D83" s="98">
        <f>IFERROR(((B83/C83)-1)*100,IF(B83+C83&lt;&gt;0,100,0))</f>
        <v>158.29865566284508</v>
      </c>
      <c r="E83" s="98">
        <f>IFERROR(E81/E80/1000,)</f>
        <v>119.79586947925141</v>
      </c>
      <c r="F83" s="98">
        <f>IFERROR(F81/F80/1000,)</f>
        <v>84.546944909865402</v>
      </c>
      <c r="G83" s="98">
        <f>IFERROR(((E83/F83)-1)*100,IF(E83+F83&lt;&gt;0,100,0))</f>
        <v>41.691541435310889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8166</v>
      </c>
      <c r="C86" s="64">
        <f>C68+C74+C80</f>
        <v>8657</v>
      </c>
      <c r="D86" s="98">
        <f>IFERROR(((B86/C86)-1)*100,IF(B86+C86&lt;&gt;0,100,0))</f>
        <v>-5.6717107543028717</v>
      </c>
      <c r="E86" s="64">
        <f>E68+E74+E80</f>
        <v>352516</v>
      </c>
      <c r="F86" s="64">
        <f>F68+F74+F80</f>
        <v>348155</v>
      </c>
      <c r="G86" s="98">
        <f>IFERROR(((E86/F86)-1)*100,IF(E86+F86&lt;&gt;0,100,0))</f>
        <v>1.25260300728125</v>
      </c>
    </row>
    <row r="87" spans="1:7" s="62" customFormat="1" ht="12" x14ac:dyDescent="0.2">
      <c r="A87" s="79" t="s">
        <v>54</v>
      </c>
      <c r="B87" s="64">
        <f t="shared" ref="B87:C87" si="1">B69+B75+B81</f>
        <v>556922959.21599996</v>
      </c>
      <c r="C87" s="64">
        <f t="shared" si="1"/>
        <v>700532779.09099996</v>
      </c>
      <c r="D87" s="98">
        <f>IFERROR(((B87/C87)-1)*100,IF(B87+C87&lt;&gt;0,100,0))</f>
        <v>-20.500085672128833</v>
      </c>
      <c r="E87" s="64">
        <f t="shared" ref="E87:F87" si="2">E69+E75+E81</f>
        <v>27068594223.926003</v>
      </c>
      <c r="F87" s="64">
        <f t="shared" si="2"/>
        <v>24647545884.421997</v>
      </c>
      <c r="G87" s="98">
        <f>IFERROR(((E87/F87)-1)*100,IF(E87+F87&lt;&gt;0,100,0))</f>
        <v>9.822675047880459</v>
      </c>
    </row>
    <row r="88" spans="1:7" s="62" customFormat="1" ht="12" x14ac:dyDescent="0.2">
      <c r="A88" s="79" t="s">
        <v>55</v>
      </c>
      <c r="B88" s="64">
        <f t="shared" ref="B88:C88" si="3">B70+B76+B82</f>
        <v>498926874.45173019</v>
      </c>
      <c r="C88" s="64">
        <f t="shared" si="3"/>
        <v>689564430.49501026</v>
      </c>
      <c r="D88" s="98">
        <f>IFERROR(((B88/C88)-1)*100,IF(B88+C88&lt;&gt;0,100,0))</f>
        <v>-27.646083181295921</v>
      </c>
      <c r="E88" s="64">
        <f t="shared" ref="E88:F88" si="4">E70+E76+E82</f>
        <v>25092561380.143921</v>
      </c>
      <c r="F88" s="64">
        <f t="shared" si="4"/>
        <v>23631601083.857117</v>
      </c>
      <c r="G88" s="98">
        <f>IFERROR(((E88/F88)-1)*100,IF(E88+F88&lt;&gt;0,100,0))</f>
        <v>6.1822315428504471</v>
      </c>
    </row>
    <row r="89" spans="1:7" s="63" customFormat="1" x14ac:dyDescent="0.2">
      <c r="A89" s="79" t="s">
        <v>95</v>
      </c>
      <c r="B89" s="98">
        <f>IFERROR((B75/B87)*100,IF(B75+B87&lt;&gt;0,100,0))</f>
        <v>65.747030499776258</v>
      </c>
      <c r="C89" s="98">
        <f>IFERROR((C75/C87)*100,IF(C75+C87&lt;&gt;0,100,0))</f>
        <v>73.703553381180157</v>
      </c>
      <c r="D89" s="98">
        <f>IFERROR(((B89/C89)-1)*100,IF(B89+C89&lt;&gt;0,100,0))</f>
        <v>-10.795304318984922</v>
      </c>
      <c r="E89" s="98">
        <f>IFERROR((E75/E87)*100,IF(E75+E87&lt;&gt;0,100,0))</f>
        <v>69.862409979579652</v>
      </c>
      <c r="F89" s="98">
        <f>IFERROR((F75/F87)*100,IF(F75+F87&lt;&gt;0,100,0))</f>
        <v>68.801474900208603</v>
      </c>
      <c r="G89" s="98">
        <f>IFERROR(((E89/F89)-1)*100,IF(E89+F89&lt;&gt;0,100,0))</f>
        <v>1.5420237442727247</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53974586.549000002</v>
      </c>
      <c r="C97" s="135">
        <v>37315654.405000001</v>
      </c>
      <c r="D97" s="65">
        <f>B97-C97</f>
        <v>16658932.144000001</v>
      </c>
      <c r="E97" s="135">
        <v>2495306825.9099998</v>
      </c>
      <c r="F97" s="135">
        <v>2261102194.0120001</v>
      </c>
      <c r="G97" s="80">
        <f>E97-F97</f>
        <v>234204631.89799976</v>
      </c>
    </row>
    <row r="98" spans="1:7" s="62" customFormat="1" ht="13.5" x14ac:dyDescent="0.2">
      <c r="A98" s="114" t="s">
        <v>88</v>
      </c>
      <c r="B98" s="66">
        <v>49238146.747000001</v>
      </c>
      <c r="C98" s="135">
        <v>49987791.913000003</v>
      </c>
      <c r="D98" s="65">
        <f>B98-C98</f>
        <v>-749645.16600000113</v>
      </c>
      <c r="E98" s="135">
        <v>2449316418.04</v>
      </c>
      <c r="F98" s="135">
        <v>2231743776.092</v>
      </c>
      <c r="G98" s="80">
        <f>E98-F98</f>
        <v>217572641.94799995</v>
      </c>
    </row>
    <row r="99" spans="1:7" s="62" customFormat="1" ht="12" x14ac:dyDescent="0.2">
      <c r="A99" s="115" t="s">
        <v>16</v>
      </c>
      <c r="B99" s="65">
        <f>B97-B98</f>
        <v>4736439.8020000011</v>
      </c>
      <c r="C99" s="65">
        <f>C97-C98</f>
        <v>-12672137.508000001</v>
      </c>
      <c r="D99" s="82"/>
      <c r="E99" s="65">
        <f>E97-E98</f>
        <v>45990407.869999886</v>
      </c>
      <c r="F99" s="82">
        <f>F97-F98</f>
        <v>29358417.920000076</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21332330.839000002</v>
      </c>
      <c r="C102" s="135">
        <v>14668869.199999999</v>
      </c>
      <c r="D102" s="65">
        <f>B102-C102</f>
        <v>6663461.6390000023</v>
      </c>
      <c r="E102" s="135">
        <v>829575958.74000001</v>
      </c>
      <c r="F102" s="135">
        <v>802413286.15699995</v>
      </c>
      <c r="G102" s="80">
        <f>E102-F102</f>
        <v>27162672.583000064</v>
      </c>
    </row>
    <row r="103" spans="1:7" s="16" customFormat="1" ht="13.5" x14ac:dyDescent="0.2">
      <c r="A103" s="79" t="s">
        <v>88</v>
      </c>
      <c r="B103" s="66">
        <v>21827453.732999999</v>
      </c>
      <c r="C103" s="135">
        <v>20225256.697000001</v>
      </c>
      <c r="D103" s="65">
        <f>B103-C103</f>
        <v>1602197.0359999985</v>
      </c>
      <c r="E103" s="135">
        <v>944943914.09500003</v>
      </c>
      <c r="F103" s="135">
        <v>875457210.16799998</v>
      </c>
      <c r="G103" s="80">
        <f>E103-F103</f>
        <v>69486703.927000046</v>
      </c>
    </row>
    <row r="104" spans="1:7" s="28" customFormat="1" ht="12" x14ac:dyDescent="0.2">
      <c r="A104" s="81" t="s">
        <v>16</v>
      </c>
      <c r="B104" s="65">
        <f>B102-B103</f>
        <v>-495122.89399999753</v>
      </c>
      <c r="C104" s="65">
        <f>C102-C103</f>
        <v>-5556387.4970000014</v>
      </c>
      <c r="D104" s="82"/>
      <c r="E104" s="65">
        <f>E102-E103</f>
        <v>-115367955.35500002</v>
      </c>
      <c r="F104" s="82">
        <f>F102-F103</f>
        <v>-73043924.011000037</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838.47695270644499</v>
      </c>
      <c r="C111" s="137">
        <v>808.75932513819998</v>
      </c>
      <c r="D111" s="98">
        <f>IFERROR(((B111/C111)-1)*100,IF(B111+C111&lt;&gt;0,100,0))</f>
        <v>3.6744710873246378</v>
      </c>
      <c r="E111" s="84"/>
      <c r="F111" s="136">
        <v>842.74156297587194</v>
      </c>
      <c r="G111" s="136">
        <v>837.25647014956803</v>
      </c>
    </row>
    <row r="112" spans="1:7" s="16" customFormat="1" ht="12" x14ac:dyDescent="0.2">
      <c r="A112" s="79" t="s">
        <v>50</v>
      </c>
      <c r="B112" s="136">
        <v>826.74603431404603</v>
      </c>
      <c r="C112" s="137">
        <v>798.57911847438299</v>
      </c>
      <c r="D112" s="98">
        <f>IFERROR(((B112/C112)-1)*100,IF(B112+C112&lt;&gt;0,100,0))</f>
        <v>3.5271290205375561</v>
      </c>
      <c r="E112" s="84"/>
      <c r="F112" s="136">
        <v>831.03864169652002</v>
      </c>
      <c r="G112" s="136">
        <v>825.57164882103802</v>
      </c>
    </row>
    <row r="113" spans="1:7" s="16" customFormat="1" ht="12" x14ac:dyDescent="0.2">
      <c r="A113" s="79" t="s">
        <v>51</v>
      </c>
      <c r="B113" s="136">
        <v>896.172419336242</v>
      </c>
      <c r="C113" s="137">
        <v>852.649582368952</v>
      </c>
      <c r="D113" s="98">
        <f>IFERROR(((B113/C113)-1)*100,IF(B113+C113&lt;&gt;0,100,0))</f>
        <v>5.1044224810816941</v>
      </c>
      <c r="E113" s="84"/>
      <c r="F113" s="136">
        <v>899.57544772766698</v>
      </c>
      <c r="G113" s="136">
        <v>894.48556959791404</v>
      </c>
    </row>
    <row r="114" spans="1:7" s="28" customFormat="1" ht="12" x14ac:dyDescent="0.2">
      <c r="A114" s="81" t="s">
        <v>52</v>
      </c>
      <c r="B114" s="85"/>
      <c r="C114" s="84"/>
      <c r="D114" s="86"/>
      <c r="E114" s="84"/>
      <c r="F114" s="71"/>
      <c r="G114" s="71"/>
    </row>
    <row r="115" spans="1:7" s="16" customFormat="1" ht="12" x14ac:dyDescent="0.2">
      <c r="A115" s="79" t="s">
        <v>56</v>
      </c>
      <c r="B115" s="136">
        <v>629.22725666813699</v>
      </c>
      <c r="C115" s="137">
        <v>606.40776307059605</v>
      </c>
      <c r="D115" s="98">
        <f>IFERROR(((B115/C115)-1)*100,IF(B115+C115&lt;&gt;0,100,0))</f>
        <v>3.7630609281768646</v>
      </c>
      <c r="E115" s="84"/>
      <c r="F115" s="136">
        <v>630.69052741389396</v>
      </c>
      <c r="G115" s="136">
        <v>629.07495717920199</v>
      </c>
    </row>
    <row r="116" spans="1:7" s="16" customFormat="1" ht="12" x14ac:dyDescent="0.2">
      <c r="A116" s="79" t="s">
        <v>57</v>
      </c>
      <c r="B116" s="136">
        <v>822.61789709459299</v>
      </c>
      <c r="C116" s="137">
        <v>801.76942700890197</v>
      </c>
      <c r="D116" s="98">
        <f>IFERROR(((B116/C116)-1)*100,IF(B116+C116&lt;&gt;0,100,0))</f>
        <v>2.6003074429351569</v>
      </c>
      <c r="E116" s="84"/>
      <c r="F116" s="136">
        <v>828.268608070612</v>
      </c>
      <c r="G116" s="136">
        <v>822.61789709459299</v>
      </c>
    </row>
    <row r="117" spans="1:7" s="16" customFormat="1" ht="12" x14ac:dyDescent="0.2">
      <c r="A117" s="79" t="s">
        <v>59</v>
      </c>
      <c r="B117" s="136">
        <v>950.99652363564098</v>
      </c>
      <c r="C117" s="137">
        <v>916.89645679401497</v>
      </c>
      <c r="D117" s="98">
        <f>IFERROR(((B117/C117)-1)*100,IF(B117+C117&lt;&gt;0,100,0))</f>
        <v>3.7190749935776868</v>
      </c>
      <c r="E117" s="84"/>
      <c r="F117" s="136">
        <v>958.06725840571903</v>
      </c>
      <c r="G117" s="136">
        <v>950.90411058134498</v>
      </c>
    </row>
    <row r="118" spans="1:7" s="16" customFormat="1" ht="12" x14ac:dyDescent="0.2">
      <c r="A118" s="79" t="s">
        <v>58</v>
      </c>
      <c r="B118" s="136">
        <v>900.18370654733201</v>
      </c>
      <c r="C118" s="137">
        <v>863.83330315410706</v>
      </c>
      <c r="D118" s="98">
        <f>IFERROR(((B118/C118)-1)*100,IF(B118+C118&lt;&gt;0,100,0))</f>
        <v>4.2080344969913863</v>
      </c>
      <c r="E118" s="84"/>
      <c r="F118" s="136">
        <v>902.97064808156495</v>
      </c>
      <c r="G118" s="136">
        <v>897.63507408904604</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3</v>
      </c>
      <c r="D126" s="98">
        <f>IFERROR(((B126/C126)-1)*100,IF(B126+C126&lt;&gt;0,100,0))</f>
        <v>-100</v>
      </c>
      <c r="E126" s="66">
        <v>8</v>
      </c>
      <c r="F126" s="66">
        <v>16</v>
      </c>
      <c r="G126" s="98">
        <f>IFERROR(((E126/F126)-1)*100,IF(E126+F126&lt;&gt;0,100,0))</f>
        <v>-50</v>
      </c>
    </row>
    <row r="127" spans="1:7" s="16" customFormat="1" ht="12" x14ac:dyDescent="0.2">
      <c r="A127" s="79" t="s">
        <v>72</v>
      </c>
      <c r="B127" s="67">
        <v>56</v>
      </c>
      <c r="C127" s="66">
        <v>57</v>
      </c>
      <c r="D127" s="98">
        <f>IFERROR(((B127/C127)-1)*100,IF(B127+C127&lt;&gt;0,100,0))</f>
        <v>-1.7543859649122862</v>
      </c>
      <c r="E127" s="66">
        <v>10585</v>
      </c>
      <c r="F127" s="66">
        <v>7865</v>
      </c>
      <c r="G127" s="98">
        <f>IFERROR(((E127/F127)-1)*100,IF(E127+F127&lt;&gt;0,100,0))</f>
        <v>34.583598219961864</v>
      </c>
    </row>
    <row r="128" spans="1:7" s="16" customFormat="1" ht="12" x14ac:dyDescent="0.2">
      <c r="A128" s="79" t="s">
        <v>74</v>
      </c>
      <c r="B128" s="67">
        <v>8</v>
      </c>
      <c r="C128" s="66">
        <v>2</v>
      </c>
      <c r="D128" s="98">
        <f>IFERROR(((B128/C128)-1)*100,IF(B128+C128&lt;&gt;0,100,0))</f>
        <v>300</v>
      </c>
      <c r="E128" s="66">
        <v>281</v>
      </c>
      <c r="F128" s="66">
        <v>309</v>
      </c>
      <c r="G128" s="98">
        <f>IFERROR(((E128/F128)-1)*100,IF(E128+F128&lt;&gt;0,100,0))</f>
        <v>-9.0614886731391628</v>
      </c>
    </row>
    <row r="129" spans="1:7" s="28" customFormat="1" ht="12" x14ac:dyDescent="0.2">
      <c r="A129" s="81" t="s">
        <v>34</v>
      </c>
      <c r="B129" s="82">
        <f>SUM(B126:B128)</f>
        <v>64</v>
      </c>
      <c r="C129" s="82">
        <f>SUM(C126:C128)</f>
        <v>62</v>
      </c>
      <c r="D129" s="98">
        <f>IFERROR(((B129/C129)-1)*100,IF(B129+C129&lt;&gt;0,100,0))</f>
        <v>3.2258064516129004</v>
      </c>
      <c r="E129" s="82">
        <f>SUM(E126:E128)</f>
        <v>10874</v>
      </c>
      <c r="F129" s="82">
        <f>SUM(F126:F128)</f>
        <v>8190</v>
      </c>
      <c r="G129" s="98">
        <f>IFERROR(((E129/F129)-1)*100,IF(E129+F129&lt;&gt;0,100,0))</f>
        <v>32.771672771672769</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5</v>
      </c>
      <c r="D132" s="98">
        <f>IFERROR(((B132/C132)-1)*100,IF(B132+C132&lt;&gt;0,100,0))</f>
        <v>-100</v>
      </c>
      <c r="E132" s="66">
        <v>829</v>
      </c>
      <c r="F132" s="66">
        <v>803</v>
      </c>
      <c r="G132" s="98">
        <f>IFERROR(((E132/F132)-1)*100,IF(E132+F132&lt;&gt;0,100,0))</f>
        <v>3.2378580323785711</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5</v>
      </c>
      <c r="D134" s="98">
        <f>IFERROR(((B134/C134)-1)*100,IF(B134+C134&lt;&gt;0,100,0))</f>
        <v>-100</v>
      </c>
      <c r="E134" s="82">
        <f>SUM(E132:E133)</f>
        <v>829</v>
      </c>
      <c r="F134" s="82">
        <f>SUM(F132:F133)</f>
        <v>803</v>
      </c>
      <c r="G134" s="98">
        <f>IFERROR(((E134/F134)-1)*100,IF(E134+F134&lt;&gt;0,100,0))</f>
        <v>3.2378580323785711</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130000</v>
      </c>
      <c r="D137" s="98">
        <f>IFERROR(((B137/C137)-1)*100,IF(B137+C137&lt;&gt;0,100,0))</f>
        <v>-100</v>
      </c>
      <c r="E137" s="66">
        <v>422</v>
      </c>
      <c r="F137" s="66">
        <v>210940</v>
      </c>
      <c r="G137" s="98">
        <f>IFERROR(((E137/F137)-1)*100,IF(E137+F137&lt;&gt;0,100,0))</f>
        <v>-99.799943111785339</v>
      </c>
    </row>
    <row r="138" spans="1:7" s="16" customFormat="1" ht="12" x14ac:dyDescent="0.2">
      <c r="A138" s="79" t="s">
        <v>72</v>
      </c>
      <c r="B138" s="67">
        <v>38562</v>
      </c>
      <c r="C138" s="66">
        <v>18005</v>
      </c>
      <c r="D138" s="98">
        <f>IFERROR(((B138/C138)-1)*100,IF(B138+C138&lt;&gt;0,100,0))</f>
        <v>114.17384059983337</v>
      </c>
      <c r="E138" s="66">
        <v>10115573</v>
      </c>
      <c r="F138" s="66">
        <v>8552898</v>
      </c>
      <c r="G138" s="98">
        <f>IFERROR(((E138/F138)-1)*100,IF(E138+F138&lt;&gt;0,100,0))</f>
        <v>18.270707776475305</v>
      </c>
    </row>
    <row r="139" spans="1:7" s="16" customFormat="1" ht="12" x14ac:dyDescent="0.2">
      <c r="A139" s="79" t="s">
        <v>74</v>
      </c>
      <c r="B139" s="67">
        <v>185</v>
      </c>
      <c r="C139" s="66">
        <v>32</v>
      </c>
      <c r="D139" s="98">
        <f>IFERROR(((B139/C139)-1)*100,IF(B139+C139&lt;&gt;0,100,0))</f>
        <v>478.125</v>
      </c>
      <c r="E139" s="66">
        <v>12131</v>
      </c>
      <c r="F139" s="66">
        <v>13357</v>
      </c>
      <c r="G139" s="98">
        <f>IFERROR(((E139/F139)-1)*100,IF(E139+F139&lt;&gt;0,100,0))</f>
        <v>-9.1787077936662413</v>
      </c>
    </row>
    <row r="140" spans="1:7" s="16" customFormat="1" ht="12" x14ac:dyDescent="0.2">
      <c r="A140" s="81" t="s">
        <v>34</v>
      </c>
      <c r="B140" s="82">
        <f>SUM(B137:B139)</f>
        <v>38747</v>
      </c>
      <c r="C140" s="82">
        <f>SUM(C137:C139)</f>
        <v>148037</v>
      </c>
      <c r="D140" s="98">
        <f>IFERROR(((B140/C140)-1)*100,IF(B140+C140&lt;&gt;0,100,0))</f>
        <v>-73.826138060079586</v>
      </c>
      <c r="E140" s="82">
        <f>SUM(E137:E139)</f>
        <v>10128126</v>
      </c>
      <c r="F140" s="82">
        <f>SUM(F137:F139)</f>
        <v>8777195</v>
      </c>
      <c r="G140" s="98">
        <f>IFERROR(((E140/F140)-1)*100,IF(E140+F140&lt;&gt;0,100,0))</f>
        <v>15.391375034962774</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2500</v>
      </c>
      <c r="D143" s="98">
        <f>IFERROR(((B143/C143)-1)*100,)</f>
        <v>-100</v>
      </c>
      <c r="E143" s="66">
        <v>471273</v>
      </c>
      <c r="F143" s="66">
        <v>390780</v>
      </c>
      <c r="G143" s="98">
        <f>IFERROR(((E143/F143)-1)*100,)</f>
        <v>20.598034699831103</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2500</v>
      </c>
      <c r="D145" s="98">
        <f>IFERROR(((B145/C145)-1)*100,)</f>
        <v>-100</v>
      </c>
      <c r="E145" s="82">
        <f>SUM(E143:E144)</f>
        <v>471273</v>
      </c>
      <c r="F145" s="82">
        <f>SUM(F143:F144)</f>
        <v>390780</v>
      </c>
      <c r="G145" s="98">
        <f>IFERROR(((E145/F145)-1)*100,)</f>
        <v>20.598034699831103</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3128662.5</v>
      </c>
      <c r="D148" s="98">
        <f>IFERROR(((B148/C148)-1)*100,IF(B148+C148&lt;&gt;0,100,0))</f>
        <v>-100</v>
      </c>
      <c r="E148" s="66">
        <v>9842.2469999999994</v>
      </c>
      <c r="F148" s="66">
        <v>5062317.8650000002</v>
      </c>
      <c r="G148" s="98">
        <f>IFERROR(((E148/F148)-1)*100,IF(E148+F148&lt;&gt;0,100,0))</f>
        <v>-99.805578249677922</v>
      </c>
    </row>
    <row r="149" spans="1:7" s="32" customFormat="1" x14ac:dyDescent="0.2">
      <c r="A149" s="79" t="s">
        <v>72</v>
      </c>
      <c r="B149" s="67">
        <v>3326158.2606000002</v>
      </c>
      <c r="C149" s="66">
        <v>1959057.14114</v>
      </c>
      <c r="D149" s="98">
        <f>IFERROR(((B149/C149)-1)*100,IF(B149+C149&lt;&gt;0,100,0))</f>
        <v>69.783626559481917</v>
      </c>
      <c r="E149" s="66">
        <v>900783551.99270999</v>
      </c>
      <c r="F149" s="66">
        <v>804231626.06738997</v>
      </c>
      <c r="G149" s="98">
        <f>IFERROR(((E149/F149)-1)*100,IF(E149+F149&lt;&gt;0,100,0))</f>
        <v>12.0054873242736</v>
      </c>
    </row>
    <row r="150" spans="1:7" s="32" customFormat="1" x14ac:dyDescent="0.2">
      <c r="A150" s="79" t="s">
        <v>74</v>
      </c>
      <c r="B150" s="67">
        <v>749848.58</v>
      </c>
      <c r="C150" s="66">
        <v>100314.74</v>
      </c>
      <c r="D150" s="98">
        <f>IFERROR(((B150/C150)-1)*100,IF(B150+C150&lt;&gt;0,100,0))</f>
        <v>647.49591136855861</v>
      </c>
      <c r="E150" s="66">
        <v>80044491.900000006</v>
      </c>
      <c r="F150" s="66">
        <v>75825078.480000004</v>
      </c>
      <c r="G150" s="98">
        <f>IFERROR(((E150/F150)-1)*100,IF(E150+F150&lt;&gt;0,100,0))</f>
        <v>5.5646673957784776</v>
      </c>
    </row>
    <row r="151" spans="1:7" s="16" customFormat="1" ht="12" x14ac:dyDescent="0.2">
      <c r="A151" s="81" t="s">
        <v>34</v>
      </c>
      <c r="B151" s="82">
        <f>SUM(B148:B150)</f>
        <v>4076006.8406000002</v>
      </c>
      <c r="C151" s="82">
        <f>SUM(C148:C150)</f>
        <v>5188034.3811400002</v>
      </c>
      <c r="D151" s="98">
        <f>IFERROR(((B151/C151)-1)*100,IF(B151+C151&lt;&gt;0,100,0))</f>
        <v>-21.434467446525417</v>
      </c>
      <c r="E151" s="82">
        <f>SUM(E148:E150)</f>
        <v>980837886.13970995</v>
      </c>
      <c r="F151" s="82">
        <f>SUM(F148:F150)</f>
        <v>885119022.41238999</v>
      </c>
      <c r="G151" s="98">
        <f>IFERROR(((E151/F151)-1)*100,IF(E151+F151&lt;&gt;0,100,0))</f>
        <v>10.814236425112455</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4360</v>
      </c>
      <c r="D154" s="98">
        <f>IFERROR(((B154/C154)-1)*100,IF(B154+C154&lt;&gt;0,100,0))</f>
        <v>-100</v>
      </c>
      <c r="E154" s="66">
        <v>825168.90740999999</v>
      </c>
      <c r="F154" s="66">
        <v>729191.94833000004</v>
      </c>
      <c r="G154" s="98">
        <f>IFERROR(((E154/F154)-1)*100,IF(E154+F154&lt;&gt;0,100,0))</f>
        <v>13.162098031911484</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4360</v>
      </c>
      <c r="D156" s="98">
        <f>IFERROR(((B156/C156)-1)*100,IF(B156+C156&lt;&gt;0,100,0))</f>
        <v>-100</v>
      </c>
      <c r="E156" s="82">
        <f>SUM(E154:E155)</f>
        <v>825168.90740999999</v>
      </c>
      <c r="F156" s="82">
        <f>SUM(F154:F155)</f>
        <v>729191.94833000004</v>
      </c>
      <c r="G156" s="98">
        <f>IFERROR(((E156/F156)-1)*100,IF(E156+F156&lt;&gt;0,100,0))</f>
        <v>13.162098031911484</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50540</v>
      </c>
      <c r="D159" s="98">
        <f>IFERROR(((B159/C159)-1)*100,IF(B159+C159&lt;&gt;0,100,0))</f>
        <v>-99.178868223189554</v>
      </c>
      <c r="E159" s="78"/>
      <c r="F159" s="78"/>
      <c r="G159" s="65"/>
    </row>
    <row r="160" spans="1:7" s="16" customFormat="1" ht="12" x14ac:dyDescent="0.2">
      <c r="A160" s="79" t="s">
        <v>72</v>
      </c>
      <c r="B160" s="67">
        <v>1328597</v>
      </c>
      <c r="C160" s="66">
        <v>944302</v>
      </c>
      <c r="D160" s="98">
        <f>IFERROR(((B160/C160)-1)*100,IF(B160+C160&lt;&gt;0,100,0))</f>
        <v>40.696196767559535</v>
      </c>
      <c r="E160" s="78"/>
      <c r="F160" s="78"/>
      <c r="G160" s="65"/>
    </row>
    <row r="161" spans="1:7" s="16" customFormat="1" ht="12" x14ac:dyDescent="0.2">
      <c r="A161" s="79" t="s">
        <v>74</v>
      </c>
      <c r="B161" s="67">
        <v>1720</v>
      </c>
      <c r="C161" s="66">
        <v>1617</v>
      </c>
      <c r="D161" s="98">
        <f>IFERROR(((B161/C161)-1)*100,IF(B161+C161&lt;&gt;0,100,0))</f>
        <v>6.3698206555349302</v>
      </c>
      <c r="E161" s="78"/>
      <c r="F161" s="78"/>
      <c r="G161" s="65"/>
    </row>
    <row r="162" spans="1:7" s="28" customFormat="1" ht="12" x14ac:dyDescent="0.2">
      <c r="A162" s="81" t="s">
        <v>34</v>
      </c>
      <c r="B162" s="82">
        <f>SUM(B159:B161)</f>
        <v>1330732</v>
      </c>
      <c r="C162" s="82">
        <f>SUM(C159:C161)</f>
        <v>996459</v>
      </c>
      <c r="D162" s="98">
        <f>IFERROR(((B162/C162)-1)*100,IF(B162+C162&lt;&gt;0,100,0))</f>
        <v>33.546086692979848</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166232</v>
      </c>
      <c r="C165" s="66">
        <v>123264</v>
      </c>
      <c r="D165" s="98">
        <f>IFERROR(((B165/C165)-1)*100,IF(B165+C165&lt;&gt;0,100,0))</f>
        <v>34.858515057113195</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166232</v>
      </c>
      <c r="C167" s="82">
        <f>SUM(C165:C166)</f>
        <v>123264</v>
      </c>
      <c r="D167" s="98">
        <f>IFERROR(((B167/C167)-1)*100,IF(B167+C167&lt;&gt;0,100,0))</f>
        <v>34.858515057113195</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9140</v>
      </c>
      <c r="C175" s="113">
        <v>8132</v>
      </c>
      <c r="D175" s="111">
        <f>IFERROR(((B175/C175)-1)*100,IF(B175+C175&lt;&gt;0,100,0))</f>
        <v>12.395474667978368</v>
      </c>
      <c r="E175" s="113">
        <v>367649</v>
      </c>
      <c r="F175" s="113">
        <v>323564</v>
      </c>
      <c r="G175" s="111">
        <f>IFERROR(((E175/F175)-1)*100,IF(E175+F175&lt;&gt;0,100,0))</f>
        <v>13.624816110568538</v>
      </c>
    </row>
    <row r="176" spans="1:7" x14ac:dyDescent="0.2">
      <c r="A176" s="101" t="s">
        <v>32</v>
      </c>
      <c r="B176" s="112">
        <v>66942</v>
      </c>
      <c r="C176" s="113">
        <v>53010</v>
      </c>
      <c r="D176" s="111">
        <f t="shared" ref="D176:D178" si="5">IFERROR(((B176/C176)-1)*100,IF(B176+C176&lt;&gt;0,100,0))</f>
        <v>26.281833616298812</v>
      </c>
      <c r="E176" s="113">
        <v>2383133</v>
      </c>
      <c r="F176" s="113">
        <v>2353121</v>
      </c>
      <c r="G176" s="111">
        <f>IFERROR(((E176/F176)-1)*100,IF(E176+F176&lt;&gt;0,100,0))</f>
        <v>1.2754125265976635</v>
      </c>
    </row>
    <row r="177" spans="1:7" x14ac:dyDescent="0.2">
      <c r="A177" s="101" t="s">
        <v>92</v>
      </c>
      <c r="B177" s="112">
        <v>31098349</v>
      </c>
      <c r="C177" s="113">
        <v>17296273</v>
      </c>
      <c r="D177" s="111">
        <f t="shared" si="5"/>
        <v>79.797977286783109</v>
      </c>
      <c r="E177" s="113">
        <v>1001237369</v>
      </c>
      <c r="F177" s="113">
        <v>774875891</v>
      </c>
      <c r="G177" s="111">
        <f>IFERROR(((E177/F177)-1)*100,IF(E177+F177&lt;&gt;0,100,0))</f>
        <v>29.212610771497083</v>
      </c>
    </row>
    <row r="178" spans="1:7" x14ac:dyDescent="0.2">
      <c r="A178" s="101" t="s">
        <v>93</v>
      </c>
      <c r="B178" s="112">
        <v>123258</v>
      </c>
      <c r="C178" s="113">
        <v>139407</v>
      </c>
      <c r="D178" s="111">
        <f t="shared" si="5"/>
        <v>-11.58406679721965</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456</v>
      </c>
      <c r="C181" s="113">
        <v>416</v>
      </c>
      <c r="D181" s="111">
        <f t="shared" ref="D181:D184" si="6">IFERROR(((B181/C181)-1)*100,IF(B181+C181&lt;&gt;0,100,0))</f>
        <v>9.6153846153846256</v>
      </c>
      <c r="E181" s="113">
        <v>13937</v>
      </c>
      <c r="F181" s="113">
        <v>15538</v>
      </c>
      <c r="G181" s="111">
        <f t="shared" ref="G181" si="7">IFERROR(((E181/F181)-1)*100,IF(E181+F181&lt;&gt;0,100,0))</f>
        <v>-10.303771399150474</v>
      </c>
    </row>
    <row r="182" spans="1:7" x14ac:dyDescent="0.2">
      <c r="A182" s="101" t="s">
        <v>32</v>
      </c>
      <c r="B182" s="112">
        <v>5612</v>
      </c>
      <c r="C182" s="113">
        <v>3979</v>
      </c>
      <c r="D182" s="111">
        <f t="shared" si="6"/>
        <v>41.040462427745659</v>
      </c>
      <c r="E182" s="113">
        <v>195884</v>
      </c>
      <c r="F182" s="113">
        <v>198146</v>
      </c>
      <c r="G182" s="111">
        <f t="shared" ref="G182" si="8">IFERROR(((E182/F182)-1)*100,IF(E182+F182&lt;&gt;0,100,0))</f>
        <v>-1.1415824694921972</v>
      </c>
    </row>
    <row r="183" spans="1:7" x14ac:dyDescent="0.2">
      <c r="A183" s="101" t="s">
        <v>92</v>
      </c>
      <c r="B183" s="112">
        <v>81561</v>
      </c>
      <c r="C183" s="113">
        <v>39780</v>
      </c>
      <c r="D183" s="111">
        <f t="shared" si="6"/>
        <v>105.03016591251884</v>
      </c>
      <c r="E183" s="113">
        <v>3819926</v>
      </c>
      <c r="F183" s="113">
        <v>3798893</v>
      </c>
      <c r="G183" s="111">
        <f t="shared" ref="G183" si="9">IFERROR(((E183/F183)-1)*100,IF(E183+F183&lt;&gt;0,100,0))</f>
        <v>0.5536612902758753</v>
      </c>
    </row>
    <row r="184" spans="1:7" x14ac:dyDescent="0.2">
      <c r="A184" s="101" t="s">
        <v>93</v>
      </c>
      <c r="B184" s="112">
        <v>39847</v>
      </c>
      <c r="C184" s="113">
        <v>48318</v>
      </c>
      <c r="D184" s="111">
        <f t="shared" si="6"/>
        <v>-17.531768699035556</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2022-09-19T06:45:51Z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