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427"/>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99C7C3E-C41B-4828-BF56-E646751EAE69}" xr6:coauthVersionLast="47" xr6:coauthVersionMax="47" xr10:uidLastSave="{00000000-0000-0000-0000-000000000000}"/>
  <bookViews>
    <workbookView xWindow="390" yWindow="390"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02" i="1"/>
  <c r="G102" i="1"/>
  <c r="D103" i="1"/>
  <c r="G103" i="1"/>
  <c r="B104" i="1"/>
  <c r="C104" i="1"/>
  <c r="E104" i="1"/>
  <c r="F104"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<sst xmlns="http://schemas.openxmlformats.org/spreadsheetml/2006/main" count="270" uniqueCount="102">
  <si>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</si>
  <si>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</si>
  <si>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</si>
  <si>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</si>
  <si>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</si>
  <si>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</si>
  <si>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</si>
  <si>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</si>
  <si>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</si>
  <si>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</si>
  <si>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</si>
  <si>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</si>
  <si>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</si>
  <si>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</si>
  <si>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</si>
  <si>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</si>
  <si>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</si>
  <si>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</si>
  <si>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</si>
  <si>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</si>
  <si>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</si>
  <si>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</si>
  <si>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</si>
  <si>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</si>
  <si>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</si>
  <si>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</si>
  <si>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</si>
  <si>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</si>
  <si>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</si>
  <si>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</si>
  <si>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</si>
  <si>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</si>
  <si>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</si>
  <si>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</si>
  <si>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</si>
  <si>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</si>
  <si>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</si>
  <si>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</si>
  <si>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</si>
  <si>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</si>
  <si>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</si>
  <si>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</si>
  <si>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</si>
  <si>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</si>
  <si>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</si>
  <si>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</si>
  <si>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</si>
  <si>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</si>
  <si>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</si>
  <si>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</si>
  <si>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</si>
  <si>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</si>
  <si>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</si>
  <si>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</si>
  <si>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</si>
  <si>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</si>
  <si>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</si>
  <si>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</si>
  <si>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</si>
  <si>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</si>
  <si>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</si>
  <si>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</si>
  <si>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</si>
  <si>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</si>
  <si>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</si>
  <si>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</si>
  <si>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</si>
  <si>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</si>
  <si>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</si>
  <si>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</si>
  <si>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</si>
  <si>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</si>
  <si>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</si>
  <si>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</si>
  <si>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</si>
  <si>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</si>
  <si>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</si>
  <si>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</si>
  <si>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</si>
  <si>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</si>
  <si>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</si>
  <si>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</si>
  <si>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</si>
  <si>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</si>
  <si>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</si>
  <si>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</si>
  <si>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</si>
  <si>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</si>
  <si>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</si>
  <si>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r>
      <t>***</t>
    </r>
    <r>
      <rPr>
        <b/>
        <i/>
        <sz val="8"/>
        <rFont val="Arial"/>
        <family val="2"/>
      </rPr>
      <t>Standard Nominal Turnover used</t>
    </r>
  </si>
  <si>
    <t>JIBAR Futures</t>
  </si>
  <si>
    <t>Bond Index Options</t>
  </si>
  <si>
    <t>Value Traded (000's)</t>
  </si>
  <si>
    <t>Open Interest</t>
  </si>
  <si>
    <t>Avg. Trade Size</t>
  </si>
  <si>
    <t>% Repo</t>
  </si>
  <si>
    <t>Settlement Statistics</t>
  </si>
  <si>
    <t>Trading Statistics</t>
  </si>
  <si>
    <t>Weekly Statistics</t>
  </si>
  <si>
    <t>Week ended 23 September 2022</t>
  </si>
  <si>
    <t>23.09.2022</t>
  </si>
  <si>
    <t>23.09.2021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</si>
</sst>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38">
    <xf numFmtId="0" fontId="0" fillId="0" borderId="0" xfId="0"/>
    <xf numFmtId="2" fontId="5" fillId="2" borderId="0" xfId="2566" applyNumberFormat="1" applyFont="1" applyFill="1" applyBorder="1" applyAlignment="1">
      <alignment horizontal="center"/>
    </xf>
    <xf numFmtId="164" fontId="5" fillId="2" borderId="0" xfId="3" applyFont="1" applyFill="1" applyBorder="1" applyAlignment="1">
      <alignment horizontal="center"/>
    </xf>
    <xf numFmtId="0" fontId="5" fillId="2" borderId="0" xfId="2566" applyFont="1" applyFill="1" applyBorder="1"/>
    <xf numFmtId="164" fontId="5" fillId="2" borderId="0" xfId="898" applyNumberFormat="1" applyFont="1" applyFill="1" applyBorder="1"/>
    <xf numFmtId="3" fontId="5" fillId="2" borderId="0" xfId="2566" applyNumberFormat="1" applyFont="1" applyFill="1" applyBorder="1"/>
    <xf numFmtId="165" fontId="3" fillId="2" borderId="0" xfId="2630" applyNumberFormat="1" applyFont="1" applyFill="1" applyBorder="1" applyAlignment="1">
      <alignment horizontal="right" wrapText="1"/>
    </xf>
    <xf numFmtId="164" fontId="3" fillId="2" borderId="0" xfId="898" applyNumberFormat="1" applyFont="1" applyFill="1" applyBorder="1" applyAlignment="1">
      <alignment horizontal="right" wrapText="1"/>
    </xf>
    <xf numFmtId="164" fontId="5" fillId="2" borderId="0" xfId="898" applyFont="1" applyFill="1" applyBorder="1"/>
    <xf numFmtId="16" fontId="5" fillId="2" borderId="0" xfId="2566" applyNumberFormat="1" applyFont="1" applyFill="1" applyBorder="1"/>
    <xf numFmtId="0" fontId="19" fillId="2" borderId="0" xfId="2566" applyFont="1" applyFill="1" applyBorder="1" applyAlignment="1">
      <alignment horizontal="left"/>
    </xf>
    <xf numFmtId="0" fontId="18" fillId="2" borderId="0" xfId="0" applyFont="1" applyFill="1" applyBorder="1"/>
    <xf numFmtId="0" fontId="6" fillId="2" borderId="0" xfId="2566" applyFont="1" applyFill="1" applyBorder="1" applyAlignment="1">
      <alignment horizontal="left"/>
    </xf>
    <xf numFmtId="0" fontId="9" fillId="2" borderId="0" xfId="2566" applyFont="1" applyFill="1" applyBorder="1"/>
    <xf numFmtId="166" fontId="9" fillId="2" borderId="0" xfId="898" applyNumberFormat="1" applyFont="1" applyFill="1" applyBorder="1"/>
    <xf numFmtId="0" fontId="13" fillId="2" borderId="0" xfId="2566" applyFont="1" applyFill="1" applyBorder="1"/>
    <xf numFmtId="0" fontId="21" fillId="2" borderId="0" xfId="0" applyFont="1" applyFill="1" applyBorder="1"/>
    <xf numFmtId="0" fontId="6" fillId="2" borderId="0" xfId="2566" applyFont="1" applyFill="1" applyBorder="1" applyAlignment="1">
      <alignment horizontal="center"/>
    </xf>
    <xf numFmtId="167" fontId="61" fillId="2" borderId="0" xfId="2185" applyNumberFormat="1" applyFill="1" applyBorder="1"/>
    <xf numFmtId="0" fontId="7" fillId="2" borderId="0" xfId="2566" applyFont="1" applyFill="1" applyBorder="1"/>
    <xf numFmtId="0" fontId="5" fillId="2" borderId="0" xfId="2566" applyFill="1" applyBorder="1"/>
    <xf numFmtId="164" fontId="13" fillId="2" borderId="0" xfId="898" applyFont="1" applyFill="1" applyBorder="1"/>
    <xf numFmtId="164" fontId="13" fillId="2" borderId="0" xfId="898" applyFont="1" applyFill="1" applyBorder="1" applyAlignment="1">
      <alignment horizontal="center"/>
    </xf>
    <xf numFmtId="0" fontId="0" fillId="2" borderId="0" xfId="0" applyFill="1" applyBorder="1"/>
    <xf numFmtId="0" fontId="0" fillId="2" borderId="0" xfId="0" applyFont="1" applyFill="1" applyBorder="1"/>
    <xf numFmtId="0" fontId="48" fillId="2" borderId="0" xfId="0" applyFont="1" applyFill="1" applyBorder="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applyBorder="1"/>
    <xf numFmtId="0" fontId="55" fillId="4" borderId="0" xfId="2566" applyFont="1" applyFill="1" applyBorder="1" applyAlignment="1">
      <alignment horizontal="right"/>
    </xf>
    <xf numFmtId="0" fontId="55" fillId="4" borderId="0" xfId="2566" applyFont="1" applyFill="1" applyBorder="1" applyAlignment="1">
      <alignment horizontal="left"/>
    </xf>
    <xf numFmtId="164" fontId="13" fillId="5" borderId="0" xfId="898" applyFont="1" applyFill="1" applyBorder="1"/>
    <xf numFmtId="0" fontId="0" fillId="2" borderId="0" xfId="0" applyFill="1" applyBorder="1"/>
    <xf numFmtId="0" fontId="0" fillId="2" borderId="0" xfId="0" applyFont="1" applyFill="1" applyBorder="1"/>
    <xf numFmtId="0" fontId="23" fillId="2" borderId="0" xfId="0" applyFont="1" applyFill="1" applyBorder="1"/>
    <xf numFmtId="0" fontId="22" fillId="2" borderId="0" xfId="0" applyFont="1" applyFill="1" applyBorder="1"/>
    <xf numFmtId="0" fontId="20" fillId="2" borderId="0" xfId="2566" applyFont="1" applyFill="1" applyBorder="1"/>
    <xf numFmtId="0" fontId="8" fillId="2" borderId="0" xfId="2589" applyFont="1" applyFill="1" applyBorder="1"/>
    <xf numFmtId="0" fontId="12" fillId="2" borderId="0" xfId="2589" applyFont="1" applyFill="1" applyBorder="1"/>
    <xf numFmtId="166" fontId="7" fillId="2" borderId="0" xfId="900" applyNumberFormat="1" applyFont="1" applyFill="1" applyBorder="1"/>
    <xf numFmtId="0" fontId="7" fillId="2" borderId="0" xfId="2589" applyFont="1" applyFill="1" applyBorder="1"/>
    <xf numFmtId="3" fontId="7" fillId="2" borderId="0" xfId="900" applyNumberFormat="1" applyFont="1" applyFill="1" applyBorder="1"/>
    <xf numFmtId="0" fontId="6" fillId="2" borderId="0" xfId="2589" applyFont="1" applyFill="1" applyBorder="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Border="1" applyAlignment="1">
      <alignment horizontal="right"/>
    </xf>
    <xf numFmtId="164" fontId="13" fillId="2" borderId="0" xfId="898" applyFont="1" applyFill="1" applyBorder="1"/>
    <xf numFmtId="0" fontId="55" fillId="4" borderId="0" xfId="2566" applyFont="1" applyFill="1" applyBorder="1" applyAlignment="1">
      <alignment horizontal="right"/>
    </xf>
    <xf numFmtId="164" fontId="13" fillId="2" borderId="0" xfId="898" applyFont="1" applyFill="1" applyBorder="1"/>
    <xf numFmtId="0" fontId="55" fillId="4" borderId="0" xfId="2566" applyFont="1" applyFill="1" applyBorder="1"/>
    <xf numFmtId="0" fontId="55" fillId="4" borderId="0" xfId="2566" applyFont="1" applyFill="1" applyBorder="1" applyAlignment="1">
      <alignment horizontal="right"/>
    </xf>
    <xf numFmtId="165" fontId="5" fillId="2" borderId="0" xfId="4" applyNumberFormat="1" applyFont="1" applyFill="1" applyBorder="1" applyAlignment="1">
      <alignment horizontal="right"/>
    </xf>
    <xf numFmtId="167" fontId="64" fillId="0" borderId="0" xfId="0" applyNumberFormat="1" applyFont="1" applyBorder="1"/>
    <xf numFmtId="0" fontId="14" fillId="2" borderId="0" xfId="2566" applyFont="1" applyFill="1" applyBorder="1"/>
    <xf numFmtId="2" fontId="22" fillId="2" borderId="0" xfId="2566" applyNumberFormat="1" applyFont="1" applyFill="1" applyBorder="1" applyAlignment="1">
      <alignment horizontal="center"/>
    </xf>
    <xf numFmtId="164" fontId="22" fillId="2" borderId="0" xfId="4" applyFont="1" applyFill="1" applyBorder="1" applyAlignment="1">
      <alignment horizontal="center"/>
    </xf>
    <xf numFmtId="2" fontId="13" fillId="2" borderId="0" xfId="2566" applyNumberFormat="1" applyFont="1" applyFill="1" applyBorder="1" applyAlignment="1">
      <alignment horizontal="center"/>
    </xf>
    <xf numFmtId="164" fontId="13" fillId="2" borderId="0" xfId="4" applyFont="1" applyFill="1" applyBorder="1" applyAlignment="1">
      <alignment horizontal="center"/>
    </xf>
    <xf numFmtId="0" fontId="22" fillId="2" borderId="0" xfId="2566" applyFont="1" applyFill="1" applyBorder="1"/>
    <xf numFmtId="2" fontId="5" fillId="2" borderId="0" xfId="2566" applyNumberFormat="1" applyFont="1" applyFill="1" applyBorder="1" applyAlignment="1">
      <alignment horizontal="center"/>
    </xf>
    <xf numFmtId="164" fontId="5" fillId="2" borderId="0" xfId="4" applyFont="1" applyFill="1" applyBorder="1" applyAlignment="1">
      <alignment horizontal="center"/>
    </xf>
    <xf numFmtId="0" fontId="13" fillId="2" borderId="0" xfId="2566" applyFont="1" applyFill="1" applyBorder="1"/>
    <xf numFmtId="0" fontId="21" fillId="2" borderId="0" xfId="0" applyFont="1" applyFill="1" applyBorder="1"/>
    <xf numFmtId="0" fontId="0" fillId="2" borderId="0" xfId="0" applyFill="1" applyBorder="1"/>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Border="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applyBorder="1"/>
    <xf numFmtId="0" fontId="13" fillId="3" borderId="0" xfId="2566" applyFont="1" applyFill="1" applyBorder="1" applyAlignment="1">
      <alignment horizontal="left"/>
    </xf>
    <xf numFmtId="165" fontId="13" fillId="3" borderId="0" xfId="4" applyNumberFormat="1" applyFont="1" applyFill="1" applyBorder="1" applyAlignment="1"/>
    <xf numFmtId="0" fontId="13" fillId="3" borderId="0" xfId="2566" applyFont="1" applyFill="1" applyBorder="1"/>
    <xf numFmtId="165" fontId="65" fillId="3" borderId="0" xfId="4" applyNumberFormat="1" applyFont="1" applyFill="1" applyBorder="1"/>
    <xf numFmtId="0" fontId="65" fillId="3" borderId="0" xfId="2566" applyFont="1" applyFill="1" applyBorder="1"/>
    <xf numFmtId="165" fontId="65" fillId="3" borderId="0" xfId="4" applyNumberFormat="1" applyFont="1" applyFill="1" applyBorder="1" applyAlignment="1">
      <alignment horizontal="right"/>
    </xf>
    <xf numFmtId="0" fontId="71" fillId="2" borderId="0" xfId="2589" applyFont="1" applyFill="1" applyBorder="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NumberFormat="1" applyFont="1" applyFill="1" applyBorder="1"/>
    <xf numFmtId="0" fontId="5" fillId="2" borderId="0" xfId="0" applyFont="1" applyFill="1" applyBorder="1"/>
    <xf numFmtId="164" fontId="5" fillId="2" borderId="0" xfId="4" applyFont="1" applyFill="1" applyBorder="1"/>
    <xf numFmtId="0" fontId="6" fillId="2" borderId="0" xfId="2595" applyFont="1" applyFill="1" applyBorder="1" applyAlignment="1">
      <alignment horizontal="center"/>
    </xf>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applyBorder="1"/>
    <xf numFmtId="0" fontId="69" fillId="2" borderId="0" xfId="0" applyFont="1" applyFill="1" applyBorder="1"/>
    <xf numFmtId="0" fontId="14" fillId="2" borderId="0" xfId="0" applyFont="1" applyFill="1" applyBorder="1"/>
    <xf numFmtId="164" fontId="65" fillId="3" borderId="0" xfId="4" applyNumberFormat="1" applyFont="1" applyFill="1" applyBorder="1" applyAlignment="1"/>
    <xf numFmtId="164" fontId="13" fillId="3" borderId="0" xfId="4" applyFont="1" applyFill="1" applyBorder="1" applyAlignment="1"/>
    <xf numFmtId="165" fontId="13" fillId="3" borderId="0" xfId="4" applyNumberFormat="1" applyFont="1" applyFill="1" applyBorder="1" applyAlignment="1"/>
    <xf numFmtId="0" fontId="13" fillId="3" borderId="0" xfId="2566" applyFont="1" applyFill="1" applyBorder="1"/>
    <xf numFmtId="0" fontId="65" fillId="3" borderId="0" xfId="2566" applyFont="1" applyFill="1" applyBorder="1"/>
    <xf numFmtId="164" fontId="13" fillId="3" borderId="0" xfId="4" applyFont="1" applyFill="1" applyBorder="1" applyAlignment="1">
      <alignment horizontal="right"/>
    </xf>
    <xf numFmtId="164" fontId="65" fillId="3" borderId="0" xfId="4" applyFont="1" applyFill="1" applyBorder="1" applyAlignment="1"/>
    <xf numFmtId="2" fontId="65" fillId="3" borderId="0" xfId="2566" applyNumberFormat="1" applyFont="1" applyFill="1" applyBorder="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2" fontId="13" fillId="3" borderId="0" xfId="2566" applyNumberFormat="1" applyFont="1" applyFill="1" applyBorder="1" applyAlignment="1">
      <alignment horizontal="right"/>
    </xf>
    <xf numFmtId="164" fontId="13" fillId="3" borderId="0" xfId="4" applyFont="1" applyFill="1" applyBorder="1" applyAlignment="1">
      <alignment horizontal="center"/>
    </xf>
    <xf numFmtId="165" fontId="13" fillId="3" borderId="0" xfId="4100" applyNumberFormat="1" applyFont="1" applyFill="1" applyBorder="1" applyAlignment="1"/>
    <xf numFmtId="164" fontId="65" fillId="3" borderId="0" xfId="4" applyNumberFormat="1" applyFont="1" applyFill="1" applyBorder="1" applyAlignment="1"/>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13" fillId="3" borderId="0" xfId="2566" applyFont="1" applyFill="1"/>
    <xf numFmtId="0" fontId="65" fillId="3" borderId="0" xfId="2566" applyFont="1" applyFill="1"/>
    <xf numFmtId="0" fontId="66" fillId="2" borderId="0" xfId="2566" applyFont="1" applyFill="1" applyBorder="1" applyAlignment="1">
      <alignment horizontal="right"/>
    </xf>
    <xf numFmtId="0" fontId="67" fillId="2" borderId="0" xfId="2566" applyFont="1" applyFill="1" applyBorder="1" applyAlignment="1">
      <alignment horizontal="right"/>
    </xf>
    <xf numFmtId="0" fontId="6" fillId="2" borderId="0" xfId="2566" applyFont="1" applyFill="1" applyBorder="1" applyAlignment="1">
      <alignment horizontal="center"/>
    </xf>
    <xf numFmtId="0" fontId="68" fillId="2" borderId="0" xfId="2566" applyFont="1" applyFill="1" applyBorder="1" applyAlignment="1">
      <alignment horizontal="left"/>
    </xf>
    <xf numFmtId="0" fontId="8" fillId="0" borderId="0" xfId="2589" applyFont="1" applyFill="1" applyBorder="1" applyAlignment="1">
      <alignment horizontal="left"/>
    </xf>
    <xf numFmtId="0" fontId="6" fillId="2" borderId="0" xfId="2589" applyFont="1" applyFill="1" applyBorder="1" applyAlignment="1">
      <alignment horizontal="center"/>
    </xf>
    <xf numFmtId="0" fontId="14" fillId="2" borderId="0" xfId="2566" applyNumberFormat="1" applyFont="1" applyFill="1" applyBorder="1" applyAlignment="1">
      <alignment horizontal="justify" wrapText="1"/>
    </xf>
    <xf numFmtId="0" fontId="14" fillId="2" borderId="0" xfId="2566" applyFont="1" applyFill="1" applyBorder="1" applyAlignment="1">
      <alignment horizontal="justify" wrapText="1"/>
    </xf>
    <xf numFmtId="0" fontId="14" fillId="2" borderId="0" xfId="2566" applyFont="1" applyFill="1" applyBorder="1" applyAlignment="1">
      <alignment horizontal="justify"/>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NumberFormat="1" applyFont="1" applyFill="1" applyBorder="1" applyAlignment="1">
      <alignment horizontal="justify" wrapText="1"/>
    </xf>
    <xf numFmtId="0" fontId="6" fillId="2" borderId="0" xfId="2595" applyFont="1" applyFill="1" applyBorder="1" applyAlignment="1">
      <alignment horizontal="center"/>
    </xf>
    <xf numFmtId="1" fontId="55" fillId="4" borderId="0" xfId="2566" applyNumberFormat="1" applyFont="1" applyFill="1" applyBorder="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xf numFmtId="171" fontId="13" fillId="3" borderId="0" xfId="4" applyNumberFormat="1" applyFont="1" applyFill="1" applyBorder="1" applyAlignment="1">
      <alignment horizontal="right"/>
    </xf>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G196"/>
  <sheetViews>
    <sheetView tabSelected="1" zoomScaleNormal="100" zoomScalePageLayoutView="70" workbookViewId="0">
      <selection activeCell="A6" sqref="A6:G6"/>
    </sheetView>
  </sheetViews>
  <sheetFormatPr defaultColWidth="9.140625" defaultRowHeight="12.75" x14ac:dyDescent="0.2"/>
  <cols>
    <col min="1" max="1" width="38.5703125" style="23" customWidth="1"/>
    <col min="2" max="2" width="20" style="23" customWidth="1"/>
    <col min="3" max="3" width="16.7109375" style="23" bestFit="1" customWidth="1"/>
    <col min="4" max="4" width="13.7109375" style="23" customWidth="1"/>
    <col min="5" max="6" width="19.28515625" style="23" bestFit="1" customWidth="1"/>
    <col min="7" max="7" width="13.7109375" style="23" customWidth="1"/>
    <col min="8" max="16384" width="9.140625" style="23"/>
  </cols>
  <sheetData>
    <row r="1" spans="1:7" x14ac:dyDescent="0.2">
      <c r="A1" s="24"/>
    </row>
    <row r="2" spans="1:7" ht="23.25" x14ac:dyDescent="0.35">
      <c r="A2" s="116" t="s">
        <v>98</v>
      </c>
      <c r="B2" s="116"/>
      <c r="C2" s="116"/>
      <c r="D2" s="116"/>
      <c r="E2" s="116"/>
      <c r="F2" s="116"/>
      <c r="G2" s="116"/>
    </row>
    <row r="3" spans="1:7" ht="15" x14ac:dyDescent="0.2">
      <c r="A3" s="117" t="s">
        <v>99</v>
      </c>
      <c r="B3" s="117"/>
      <c r="C3" s="117"/>
      <c r="D3" s="117"/>
      <c r="E3" s="117"/>
      <c r="F3" s="117"/>
      <c r="G3" s="117"/>
    </row>
    <row r="4" spans="1:7" x14ac:dyDescent="0.2">
      <c r="B4" s="20"/>
      <c r="C4" s="20"/>
      <c r="D4" s="20"/>
      <c r="E4" s="20"/>
      <c r="G4" s="19"/>
    </row>
    <row r="5" spans="1:7" x14ac:dyDescent="0.2">
      <c r="A5" s="20"/>
      <c r="B5" s="18"/>
      <c r="C5" s="18"/>
      <c r="D5" s="18"/>
      <c r="E5" s="20"/>
      <c r="F5" s="20"/>
      <c r="G5" s="20"/>
    </row>
    <row r="6" spans="1:7" ht="15.75" x14ac:dyDescent="0.25">
      <c r="A6" s="118" t="s">
        <v>69</v>
      </c>
      <c r="B6" s="118"/>
      <c r="C6" s="118"/>
      <c r="D6" s="118"/>
      <c r="E6" s="118"/>
      <c r="F6" s="118"/>
      <c r="G6" s="118"/>
    </row>
    <row r="7" spans="1:7" ht="15.75" x14ac:dyDescent="0.25">
      <c r="A7" s="73" t="s">
        <v>40</v>
      </c>
      <c r="B7" s="17"/>
      <c r="C7" s="17"/>
      <c r="D7" s="17"/>
      <c r="E7" s="17"/>
      <c r="F7" s="17"/>
      <c r="G7" s="17"/>
    </row>
    <row r="8" spans="1:7" s="16" customFormat="1" ht="12" x14ac:dyDescent="0.2">
      <c r="A8" s="29"/>
      <c r="B8" s="29" t="s">
        <v>0</v>
      </c>
      <c r="C8" s="29" t="s">
        <v>0</v>
      </c>
      <c r="D8" s="29" t="s">
        <v>1</v>
      </c>
      <c r="E8" s="29" t="s">
        <v>2</v>
      </c>
      <c r="F8" s="29" t="s">
        <v>2</v>
      </c>
      <c r="G8" s="29" t="s">
        <v>1</v>
      </c>
    </row>
    <row r="9" spans="1:7" s="16" customFormat="1" ht="12" x14ac:dyDescent="0.2">
      <c r="A9" s="29"/>
      <c r="B9" s="29" t="s">
        <v>3</v>
      </c>
      <c r="C9" s="29" t="s">
        <v>3</v>
      </c>
      <c r="D9" s="29" t="s">
        <v>4</v>
      </c>
      <c r="E9" s="29" t="s">
        <v>5</v>
      </c>
      <c r="F9" s="29" t="s">
        <v>5</v>
      </c>
      <c r="G9" s="29" t="s">
        <v>6</v>
      </c>
    </row>
    <row r="10" spans="1:7" s="16" customFormat="1" ht="12" x14ac:dyDescent="0.2">
      <c r="A10" s="30" t="s">
        <v>76</v>
      </c>
      <c r="B10" s="45" t="s">
        <v>100</v>
      </c>
      <c r="C10" s="45" t="s">
        <v>101</v>
      </c>
      <c r="D10" s="29" t="s">
        <v>0</v>
      </c>
      <c r="E10" s="131">
        <v>2022</v>
      </c>
      <c r="F10" s="131">
        <v>2021</v>
      </c>
      <c r="G10" s="29" t="s">
        <v>7</v>
      </c>
    </row>
    <row r="11" spans="1:7" s="16" customFormat="1" ht="12" x14ac:dyDescent="0.2">
      <c r="A11" s="64" t="s">
        <v>8</v>
      </c>
      <c r="B11" s="67">
        <v>1455182</v>
      </c>
      <c r="C11" s="67">
        <v>1541041</v>
      </c>
      <c r="D11" s="98">
        <f>IFERROR(((B11/C11)-1)*100,IF(B11+C11&lt;&gt;0,100,0))</f>
        <v>-5.5714935553304539</v>
      </c>
      <c r="E11" s="67">
        <v>59643445</v>
      </c>
      <c r="F11" s="67">
        <v>61435379</v>
      </c>
      <c r="G11" s="98">
        <f>IFERROR(((E11/F11)-1)*100,IF(E11+F11&lt;&gt;0,100,0))</f>
        <v>-2.9167786203451285</v>
      </c>
    </row>
    <row r="12" spans="1:7" s="16" customFormat="1" ht="12" x14ac:dyDescent="0.2">
      <c r="A12" s="64" t="s">
        <v>9</v>
      </c>
      <c r="B12" s="67">
        <v>1517103.0870000001</v>
      </c>
      <c r="C12" s="67">
        <v>1604820.8259999999</v>
      </c>
      <c r="D12" s="98">
        <f>IFERROR(((B12/C12)-1)*100,IF(B12+C12&lt;&gt;0,100,0))</f>
        <v>-5.4658898724934568</v>
      </c>
      <c r="E12" s="67">
        <v>60450440.226999998</v>
      </c>
      <c r="F12" s="67">
        <v>94749489.103</v>
      </c>
      <c r="G12" s="98">
        <f>IFERROR(((E12/F12)-1)*100,IF(E12+F12&lt;&gt;0,100,0))</f>
        <v>-36.199719070478885</v>
      </c>
    </row>
    <row r="13" spans="1:7" s="16" customFormat="1" ht="12" x14ac:dyDescent="0.2">
      <c r="A13" s="64" t="s">
        <v>10</v>
      </c>
      <c r="B13" s="67">
        <v>104907407.33958299</v>
      </c>
      <c r="C13" s="67">
        <v>102067165.01911201</v>
      </c>
      <c r="D13" s="98">
        <f>IFERROR(((B13/C13)-1)*100,IF(B13+C13&lt;&gt;0,100,0))</f>
        <v>2.7827189282068954</v>
      </c>
      <c r="E13" s="67">
        <v>4419970730.0823898</v>
      </c>
      <c r="F13" s="67">
        <v>4464895238.8362799</v>
      </c>
      <c r="G13" s="98">
        <f>IFERROR(((E13/F13)-1)*100,IF(E13+F13&lt;&gt;0,100,0))</f>
        <v>-1.0061716199549431</v>
      </c>
    </row>
    <row r="14" spans="1:7" s="16" customFormat="1" ht="12" x14ac:dyDescent="0.2">
      <c r="A14" s="15"/>
      <c r="B14" s="46"/>
      <c r="C14" s="48"/>
      <c r="D14" s="21"/>
      <c r="E14" s="21"/>
      <c r="F14" s="31"/>
      <c r="G14" s="22"/>
    </row>
    <row r="15" spans="1:7" s="16" customFormat="1" ht="12" x14ac:dyDescent="0.2">
      <c r="A15" s="30" t="s">
        <v>77</v>
      </c>
      <c r="B15" s="47"/>
      <c r="C15" s="49"/>
      <c r="D15" s="29"/>
      <c r="E15" s="29"/>
      <c r="F15" s="29"/>
      <c r="G15" s="29"/>
    </row>
    <row r="16" spans="1:7" s="16" customFormat="1" ht="12" x14ac:dyDescent="0.2">
      <c r="A16" s="64" t="s">
        <v>8</v>
      </c>
      <c r="B16" s="67">
        <v>418</v>
      </c>
      <c r="C16" s="67">
        <v>368</v>
      </c>
      <c r="D16" s="98">
        <f>IFERROR(((B16/C16)-1)*100,IF(B16+C16&lt;&gt;0,100,0))</f>
        <v>13.586956521739136</v>
      </c>
      <c r="E16" s="67">
        <v>15380</v>
      </c>
      <c r="F16" s="67">
        <v>13150</v>
      </c>
      <c r="G16" s="98">
        <f>IFERROR(((E16/F16)-1)*100,IF(E16+F16&lt;&gt;0,100,0))</f>
        <v>16.958174904942958</v>
      </c>
    </row>
    <row r="17" spans="1:7" s="16" customFormat="1" ht="12" x14ac:dyDescent="0.2">
      <c r="A17" s="64" t="s">
        <v>9</v>
      </c>
      <c r="B17" s="67">
        <v>144882.557</v>
      </c>
      <c r="C17" s="67">
        <v>110294.31299999999</v>
      </c>
      <c r="D17" s="98">
        <f>IFERROR(((B17/C17)-1)*100,IF(B17+C17&lt;&gt;0,100,0))</f>
        <v>31.35995234858575</v>
      </c>
      <c r="E17" s="67">
        <v>6204777.1730000004</v>
      </c>
      <c r="F17" s="67">
        <v>9122054.9930000007</v>
      </c>
      <c r="G17" s="98">
        <f>IFERROR(((E17/F17)-1)*100,IF(E17+F17&lt;&gt;0,100,0))</f>
        <v>-31.980489289295388</v>
      </c>
    </row>
    <row r="18" spans="1:7" s="16" customFormat="1" ht="12" x14ac:dyDescent="0.2">
      <c r="A18" s="64" t="s">
        <v>10</v>
      </c>
      <c r="B18" s="67">
        <v>9655308.3121182509</v>
      </c>
      <c r="C18" s="67">
        <v>10169761.7123325</v>
      </c>
      <c r="D18" s="98">
        <f>IFERROR(((B18/C18)-1)*100,IF(B18+C18&lt;&gt;0,100,0))</f>
        <v>-5.0586573684454184</v>
      </c>
      <c r="E18" s="67">
        <v>434910627.20946002</v>
      </c>
      <c r="F18" s="67">
        <v>402218033.00379699</v>
      </c>
      <c r="G18" s="98">
        <f>IFERROR(((E18/F18)-1)*100,IF(E18+F18&lt;&gt;0,100,0))</f>
        <v>8.1280776899812501</v>
      </c>
    </row>
    <row r="19" spans="1:7" ht="14.25" x14ac:dyDescent="0.2">
      <c r="A19" s="14"/>
      <c r="B19" s="14"/>
      <c r="C19" s="14"/>
      <c r="D19" s="14"/>
      <c r="E19" s="13"/>
      <c r="F19" s="13"/>
      <c r="G19" s="13"/>
    </row>
    <row r="20" spans="1:7" ht="15.75" x14ac:dyDescent="0.25">
      <c r="A20" s="73" t="s">
        <v>42</v>
      </c>
      <c r="B20" s="12"/>
      <c r="C20" s="12"/>
      <c r="D20" s="12"/>
      <c r="E20" s="12"/>
      <c r="F20" s="12"/>
      <c r="G20" s="12"/>
    </row>
    <row r="21" spans="1:7" s="16" customFormat="1" ht="12" x14ac:dyDescent="0.2">
      <c r="A21" s="29"/>
      <c r="B21" s="29" t="s">
        <v>0</v>
      </c>
      <c r="C21" s="29" t="s">
        <v>0</v>
      </c>
      <c r="D21" s="29" t="s">
        <v>11</v>
      </c>
      <c r="E21" s="29" t="s">
        <v>2</v>
      </c>
      <c r="F21" s="29" t="s">
        <v>2</v>
      </c>
      <c r="G21" s="29" t="s">
        <v>11</v>
      </c>
    </row>
    <row r="22" spans="1:7" s="16" customFormat="1" ht="12" x14ac:dyDescent="0.2">
      <c r="A22" s="29"/>
      <c r="B22" s="29" t="s">
        <v>3</v>
      </c>
      <c r="C22" s="29" t="s">
        <v>3</v>
      </c>
      <c r="D22" s="29" t="s">
        <v>12</v>
      </c>
      <c r="E22" s="29" t="s">
        <v>5</v>
      </c>
      <c r="F22" s="29" t="s">
        <v>5</v>
      </c>
      <c r="G22" s="29" t="s">
        <v>12</v>
      </c>
    </row>
    <row r="23" spans="1:7" s="16" customFormat="1" ht="12" x14ac:dyDescent="0.2">
      <c r="A23" s="30"/>
      <c r="B23" s="50" t="s">
        <v>100</v>
      </c>
      <c r="C23" s="45" t="s">
        <v>101</v>
      </c>
      <c r="D23" s="29" t="s">
        <v>13</v>
      </c>
      <c r="E23" s="131">
        <v>2022</v>
      </c>
      <c r="F23" s="131">
        <v>2021</v>
      </c>
      <c r="G23" s="29" t="s">
        <v>13</v>
      </c>
    </row>
    <row r="24" spans="1:7" s="16" customFormat="1" ht="12" x14ac:dyDescent="0.2">
      <c r="A24" s="64" t="s">
        <v>14</v>
      </c>
      <c r="B24" s="66">
        <v>15349054.95644</v>
      </c>
      <c r="C24" s="66">
        <v>11241523.9462</v>
      </c>
      <c r="D24" s="65">
        <f>B24-C24</f>
        <v>4107531.0102399997</v>
      </c>
      <c r="E24" s="67">
        <v>691168754.07911003</v>
      </c>
      <c r="F24" s="67">
        <v>780753306.69490004</v>
      </c>
      <c r="G24" s="65">
        <f>E24-F24</f>
        <v>-89584552.615790009</v>
      </c>
    </row>
    <row r="25" spans="1:7" s="16" customFormat="1" ht="12" x14ac:dyDescent="0.2">
      <c r="A25" s="68" t="s">
        <v>15</v>
      </c>
      <c r="B25" s="66">
        <v>16510011.169190001</v>
      </c>
      <c r="C25" s="66">
        <v>14659173.308329999</v>
      </c>
      <c r="D25" s="65">
        <f>B25-C25</f>
        <v>1850837.8608600013</v>
      </c>
      <c r="E25" s="67">
        <v>757819376.23802996</v>
      </c>
      <c r="F25" s="67">
        <v>871609265.66051996</v>
      </c>
      <c r="G25" s="65">
        <f>E25-F25</f>
        <v>-113789889.42249</v>
      </c>
    </row>
    <row r="26" spans="1:7" s="28" customFormat="1" ht="12" x14ac:dyDescent="0.2">
      <c r="A26" s="69" t="s">
        <v>16</v>
      </c>
      <c r="B26" s="70">
        <f>B24-B25</f>
        <v>-1160956.2127500009</v>
      </c>
      <c r="C26" s="70">
        <f>C24-C25</f>
        <v>-3417649.3621299993</v>
      </c>
      <c r="D26" s="70"/>
      <c r="E26" s="70">
        <f>E24-E25</f>
        <v>-66650622.15891993</v>
      </c>
      <c r="F26" s="70">
        <f>F24-F25</f>
        <v>-90855958.965619922</v>
      </c>
      <c r="G26" s="71"/>
    </row>
    <row r="27" spans="1:7" s="11" customFormat="1" x14ac:dyDescent="0.2">
      <c r="A27" s="119" t="s">
        <v>67</v>
      </c>
      <c r="B27" s="119"/>
      <c r="C27" s="119"/>
      <c r="D27" s="119"/>
      <c r="E27" s="119"/>
      <c r="F27" s="119"/>
      <c r="G27" s="119"/>
    </row>
    <row r="28" spans="1:7" s="11" customFormat="1" x14ac:dyDescent="0.2">
      <c r="A28" s="10"/>
      <c r="B28" s="10"/>
      <c r="C28" s="10"/>
      <c r="D28" s="10"/>
      <c r="E28" s="10"/>
      <c r="F28" s="10"/>
      <c r="G28" s="10"/>
    </row>
    <row r="29" spans="1:7" ht="15.75" x14ac:dyDescent="0.25">
      <c r="A29" s="73" t="s">
        <v>17</v>
      </c>
      <c r="B29" s="12"/>
      <c r="C29" s="12"/>
      <c r="D29" s="12"/>
      <c r="E29" s="12"/>
      <c r="F29" s="12"/>
      <c r="G29" s="12"/>
    </row>
    <row r="30" spans="1:7" s="16" customFormat="1" ht="12" x14ac:dyDescent="0.2">
      <c r="A30" s="29"/>
      <c r="B30" s="29"/>
      <c r="C30" s="29"/>
      <c r="D30" s="29" t="s">
        <v>1</v>
      </c>
      <c r="E30" s="29"/>
      <c r="F30" s="29"/>
      <c r="G30" s="29"/>
    </row>
    <row r="31" spans="1:7" s="16" customFormat="1" ht="12" x14ac:dyDescent="0.2">
      <c r="A31" s="29"/>
      <c r="B31" s="29" t="s">
        <v>19</v>
      </c>
      <c r="C31" s="50" t="s">
        <v>19</v>
      </c>
      <c r="D31" s="29" t="s">
        <v>6</v>
      </c>
      <c r="E31" s="29"/>
      <c r="F31" s="29"/>
      <c r="G31" s="29"/>
    </row>
    <row r="32" spans="1:7" s="25" customFormat="1" ht="12" x14ac:dyDescent="0.2">
      <c r="A32" s="30" t="s">
        <v>41</v>
      </c>
      <c r="B32" s="45" t="s">
        <v>100</v>
      </c>
      <c r="C32" s="45" t="s">
        <v>101</v>
      </c>
      <c r="D32" s="29" t="s">
        <v>7</v>
      </c>
      <c r="E32" s="29"/>
      <c r="F32" s="29" t="s">
        <v>20</v>
      </c>
      <c r="G32" s="29" t="s">
        <v>21</v>
      </c>
    </row>
    <row r="33" spans="1:7" s="16" customFormat="1" ht="12" x14ac:dyDescent="0.2">
      <c r="A33" s="64" t="s">
        <v>22</v>
      </c>
      <c r="B33" s="132">
        <v>63416.656722189997</v>
      </c>
      <c r="C33" s="132">
        <v>64049.0541495</v>
      </c>
      <c r="D33" s="98">
        <f t="shared" ref="D33:D42" si="0">IFERROR(((B33/C33)-1)*100,IF(B33+C33&lt;&gt;0,100,0))</f>
        <v>-0.98736419406584286</v>
      </c>
      <c r="E33" s="64"/>
      <c r="F33" s="132">
        <v>67439.11</v>
      </c>
      <c r="G33" s="132">
        <v>63267.05</v>
      </c>
    </row>
    <row r="34" spans="1:7" s="16" customFormat="1" ht="12" x14ac:dyDescent="0.2">
      <c r="A34" s="64" t="s">
        <v>23</v>
      </c>
      <c r="B34" s="132">
        <v>72613.898513809996</v>
      </c>
      <c r="C34" s="132">
        <v>77374.179063119998</v>
      </c>
      <c r="D34" s="98">
        <f t="shared" si="0"/>
        <v>-6.1522856939479453</v>
      </c>
      <c r="E34" s="64"/>
      <c r="F34" s="132">
        <v>75839.38</v>
      </c>
      <c r="G34" s="132">
        <v>72200.990000000005</v>
      </c>
    </row>
    <row r="35" spans="1:7" s="16" customFormat="1" ht="12" x14ac:dyDescent="0.2">
      <c r="A35" s="64" t="s">
        <v>24</v>
      </c>
      <c r="B35" s="132">
        <v>67545.204599980003</v>
      </c>
      <c r="C35" s="132">
        <v>61978.777157559998</v>
      </c>
      <c r="D35" s="98">
        <f t="shared" si="0"/>
        <v>8.9811830721817199</v>
      </c>
      <c r="E35" s="64"/>
      <c r="F35" s="132">
        <v>70843.67</v>
      </c>
      <c r="G35" s="132">
        <v>67465.210000000006</v>
      </c>
    </row>
    <row r="36" spans="1:7" s="16" customFormat="1" ht="12" x14ac:dyDescent="0.2">
      <c r="A36" s="64" t="s">
        <v>25</v>
      </c>
      <c r="B36" s="132">
        <v>57109.516767159999</v>
      </c>
      <c r="C36" s="132">
        <v>57642.543178129999</v>
      </c>
      <c r="D36" s="98">
        <f t="shared" si="0"/>
        <v>-0.92471008665043763</v>
      </c>
      <c r="E36" s="64"/>
      <c r="F36" s="132">
        <v>60922.080000000002</v>
      </c>
      <c r="G36" s="132">
        <v>56957.52</v>
      </c>
    </row>
    <row r="37" spans="1:7" s="16" customFormat="1" ht="12" x14ac:dyDescent="0.2">
      <c r="A37" s="64" t="s">
        <v>79</v>
      </c>
      <c r="B37" s="132">
        <v>56318.849786910003</v>
      </c>
      <c r="C37" s="132">
        <v>57253.889064629999</v>
      </c>
      <c r="D37" s="98">
        <f t="shared" si="0"/>
        <v>-1.6331454386696698</v>
      </c>
      <c r="E37" s="64"/>
      <c r="F37" s="132">
        <v>62507.68</v>
      </c>
      <c r="G37" s="132">
        <v>56260.44</v>
      </c>
    </row>
    <row r="38" spans="1:7" s="16" customFormat="1" ht="12" x14ac:dyDescent="0.2">
      <c r="A38" s="64" t="s">
        <v>26</v>
      </c>
      <c r="B38" s="132">
        <v>78435.95668453</v>
      </c>
      <c r="C38" s="132">
        <v>82878.845411229995</v>
      </c>
      <c r="D38" s="98">
        <f t="shared" si="0"/>
        <v>-5.3607029690811654</v>
      </c>
      <c r="E38" s="64"/>
      <c r="F38" s="132">
        <v>83328.58</v>
      </c>
      <c r="G38" s="132">
        <v>77652.06</v>
      </c>
    </row>
    <row r="39" spans="1:7" s="16" customFormat="1" ht="12" x14ac:dyDescent="0.2">
      <c r="A39" s="64" t="s">
        <v>27</v>
      </c>
      <c r="B39" s="132">
        <v>14142.294675290001</v>
      </c>
      <c r="C39" s="132">
        <v>14316.49360899</v>
      </c>
      <c r="D39" s="98">
        <f t="shared" si="0"/>
        <v>-1.2167709388743897</v>
      </c>
      <c r="E39" s="64"/>
      <c r="F39" s="132">
        <v>14609.32</v>
      </c>
      <c r="G39" s="132">
        <v>14038.34</v>
      </c>
    </row>
    <row r="40" spans="1:7" s="16" customFormat="1" ht="12" x14ac:dyDescent="0.2">
      <c r="A40" s="64" t="s">
        <v>28</v>
      </c>
      <c r="B40" s="132">
        <v>79172.419218829993</v>
      </c>
      <c r="C40" s="132">
        <v>82554.991955420002</v>
      </c>
      <c r="D40" s="98">
        <f t="shared" si="0"/>
        <v>-4.0973569937679972</v>
      </c>
      <c r="E40" s="64"/>
      <c r="F40" s="132">
        <v>83382.039999999994</v>
      </c>
      <c r="G40" s="132">
        <v>78501.77</v>
      </c>
    </row>
    <row r="41" spans="1:7" s="16" customFormat="1" ht="12" x14ac:dyDescent="0.2">
      <c r="A41" s="64" t="s">
        <v>29</v>
      </c>
      <c r="B41" s="72"/>
      <c r="C41" s="72"/>
      <c r="D41" s="98">
        <f t="shared" si="0"/>
        <v>0</v>
      </c>
      <c r="E41" s="64"/>
      <c r="F41" s="72"/>
      <c r="G41" s="72"/>
    </row>
    <row r="42" spans="1:7" s="16" customFormat="1" ht="12" x14ac:dyDescent="0.2">
      <c r="A42" s="64" t="s">
        <v>78</v>
      </c>
      <c r="B42" s="132">
        <v>1202.82312514</v>
      </c>
      <c r="C42" s="132">
        <v>1158.68955925</v>
      </c>
      <c r="D42" s="98">
        <f t="shared" si="0"/>
        <v>3.8089206498561179</v>
      </c>
      <c r="E42" s="64"/>
      <c r="F42" s="132">
        <v>1258.3699999999999</v>
      </c>
      <c r="G42" s="132">
        <v>1198</v>
      </c>
    </row>
    <row r="43" spans="1:7" x14ac:dyDescent="0.2">
      <c r="A43" s="9"/>
      <c r="B43" s="8"/>
      <c r="C43" s="7"/>
      <c r="D43" s="6"/>
      <c r="E43" s="5"/>
      <c r="F43" s="4"/>
      <c r="G43" s="4"/>
    </row>
    <row r="44" spans="1:7" ht="15.75" x14ac:dyDescent="0.25">
      <c r="A44" s="73" t="s">
        <v>43</v>
      </c>
      <c r="B44" s="12"/>
      <c r="C44" s="12"/>
      <c r="D44" s="12"/>
      <c r="E44" s="12"/>
      <c r="F44" s="12"/>
      <c r="G44" s="12"/>
    </row>
    <row r="45" spans="1:7" s="16" customFormat="1" ht="12" x14ac:dyDescent="0.2">
      <c r="A45" s="29"/>
      <c r="B45" s="29"/>
      <c r="C45" s="29" t="s">
        <v>0</v>
      </c>
      <c r="D45" s="29"/>
      <c r="E45" s="29" t="s">
        <v>0</v>
      </c>
      <c r="F45" s="29"/>
      <c r="G45" s="29" t="s">
        <v>1</v>
      </c>
    </row>
    <row r="46" spans="1:7" s="16" customFormat="1" ht="12" x14ac:dyDescent="0.2">
      <c r="A46" s="29"/>
      <c r="B46" s="29"/>
      <c r="C46" s="29" t="s">
        <v>3</v>
      </c>
      <c r="D46" s="29"/>
      <c r="E46" s="29" t="s">
        <v>3</v>
      </c>
      <c r="F46" s="29"/>
      <c r="G46" s="29" t="s">
        <v>6</v>
      </c>
    </row>
    <row r="47" spans="1:7" s="25" customFormat="1" ht="12" x14ac:dyDescent="0.2">
      <c r="A47" s="30"/>
      <c r="B47" s="29"/>
      <c r="C47" s="45" t="s">
        <v>100</v>
      </c>
      <c r="D47" s="29"/>
      <c r="E47" s="45" t="s">
        <v>101</v>
      </c>
      <c r="F47" s="29"/>
      <c r="G47" s="29" t="s">
        <v>7</v>
      </c>
    </row>
    <row r="48" spans="1:7" s="25" customFormat="1" ht="14.25" x14ac:dyDescent="0.2">
      <c r="A48" s="64" t="s">
        <v>30</v>
      </c>
      <c r="B48" s="74"/>
      <c r="C48" s="133">
        <v>18304.993696973801</v>
      </c>
      <c r="D48" s="72"/>
      <c r="E48" s="133">
        <v>18477.149240672999</v>
      </c>
      <c r="F48" s="72"/>
      <c r="G48" s="98">
        <f>IFERROR(((C48/E48)-1)*100,IF(C48+E48&lt;&gt;0,100,0))</f>
        <v>-0.93172134649559535</v>
      </c>
    </row>
    <row r="49" spans="1:7" x14ac:dyDescent="0.2">
      <c r="A49" s="3"/>
      <c r="B49" s="2"/>
      <c r="C49" s="2"/>
      <c r="D49" s="1"/>
      <c r="E49" s="2"/>
      <c r="F49" s="20"/>
      <c r="G49" s="20"/>
    </row>
    <row r="50" spans="1:7" ht="15.75" x14ac:dyDescent="0.25">
      <c r="A50" s="73" t="s">
        <v>36</v>
      </c>
      <c r="B50" s="12"/>
      <c r="C50" s="12"/>
      <c r="D50" s="12"/>
      <c r="E50" s="12"/>
      <c r="F50" s="12"/>
      <c r="G50" s="12"/>
    </row>
    <row r="51" spans="1:7" s="16" customFormat="1" ht="12" x14ac:dyDescent="0.2">
      <c r="A51" s="29"/>
      <c r="B51" s="29"/>
      <c r="C51" s="29"/>
      <c r="D51" s="29"/>
      <c r="E51" s="29"/>
      <c r="F51" s="29"/>
      <c r="G51" s="29" t="s">
        <v>64</v>
      </c>
    </row>
    <row r="52" spans="1:7" s="16" customFormat="1" ht="12" x14ac:dyDescent="0.2">
      <c r="A52" s="29"/>
      <c r="B52" s="29"/>
      <c r="C52" s="29"/>
      <c r="D52" s="29"/>
      <c r="E52" s="29"/>
      <c r="F52" s="29"/>
      <c r="G52" s="29" t="s">
        <v>66</v>
      </c>
    </row>
    <row r="53" spans="1:7" s="25" customFormat="1" ht="12" x14ac:dyDescent="0.2">
      <c r="A53" s="30"/>
      <c r="B53" s="29"/>
      <c r="C53" s="29" t="s">
        <v>31</v>
      </c>
      <c r="D53" s="29"/>
      <c r="E53" s="29" t="s">
        <v>37</v>
      </c>
      <c r="F53" s="29" t="s">
        <v>12</v>
      </c>
      <c r="G53" s="29" t="s">
        <v>65</v>
      </c>
    </row>
    <row r="54" spans="1:7" s="25" customFormat="1" ht="12" x14ac:dyDescent="0.2">
      <c r="A54" s="64" t="s">
        <v>38</v>
      </c>
      <c r="B54" s="64"/>
      <c r="C54" s="134">
        <v>1704</v>
      </c>
      <c r="D54" s="75"/>
      <c r="E54" s="134">
        <v>462146</v>
      </c>
      <c r="F54" s="134">
        <v>47903085.295000002</v>
      </c>
      <c r="G54" s="134">
        <v>8822420.2799999993</v>
      </c>
    </row>
    <row r="55" spans="1:7" x14ac:dyDescent="0.2">
      <c r="A55" s="3"/>
      <c r="B55" s="2"/>
      <c r="C55" s="27"/>
      <c r="D55" s="27"/>
      <c r="E55" s="27"/>
      <c r="F55" s="26"/>
      <c r="G55" s="26"/>
    </row>
    <row r="56" spans="1:7" x14ac:dyDescent="0.2">
      <c r="A56" s="76" t="s">
        <v>44</v>
      </c>
      <c r="B56" s="60"/>
      <c r="C56" s="60"/>
      <c r="D56" s="59"/>
      <c r="E56" s="60"/>
      <c r="F56" s="3"/>
      <c r="G56" s="3"/>
    </row>
    <row r="57" spans="1:7" x14ac:dyDescent="0.2">
      <c r="A57" s="76" t="s">
        <v>71</v>
      </c>
      <c r="B57" s="60"/>
      <c r="C57" s="60"/>
      <c r="D57" s="59"/>
      <c r="E57" s="60"/>
      <c r="F57" s="3"/>
      <c r="G57" s="3"/>
    </row>
    <row r="58" spans="1:7" ht="39" customHeight="1" x14ac:dyDescent="0.2">
      <c r="A58" s="123" t="s">
        <v>83</v>
      </c>
      <c r="B58" s="124"/>
      <c r="C58" s="124"/>
      <c r="D58" s="124"/>
      <c r="E58" s="124"/>
      <c r="F58" s="124"/>
      <c r="G58" s="124"/>
    </row>
    <row r="59" spans="1:7" x14ac:dyDescent="0.2">
      <c r="A59" s="53"/>
      <c r="B59" s="57"/>
      <c r="C59" s="57"/>
      <c r="D59" s="56"/>
      <c r="E59" s="57"/>
      <c r="F59" s="61"/>
      <c r="G59" s="61"/>
    </row>
    <row r="60" spans="1:7" x14ac:dyDescent="0.2">
      <c r="A60" s="76" t="s">
        <v>45</v>
      </c>
      <c r="B60" s="57"/>
      <c r="C60" s="57"/>
      <c r="D60" s="56"/>
      <c r="E60" s="57"/>
      <c r="F60" s="61"/>
      <c r="G60" s="61"/>
    </row>
    <row r="61" spans="1:7" ht="37.5" customHeight="1" x14ac:dyDescent="0.2">
      <c r="A61" s="122" t="s">
        <v>84</v>
      </c>
      <c r="B61" s="122"/>
      <c r="C61" s="122"/>
      <c r="D61" s="122"/>
      <c r="E61" s="122"/>
      <c r="F61" s="122"/>
      <c r="G61" s="122"/>
    </row>
    <row r="62" spans="1:7" x14ac:dyDescent="0.2">
      <c r="A62" s="58"/>
      <c r="B62" s="55"/>
      <c r="C62" s="55"/>
      <c r="D62" s="54"/>
      <c r="E62" s="55"/>
      <c r="F62" s="53"/>
      <c r="G62" s="53"/>
    </row>
    <row r="63" spans="1:7" s="32" customFormat="1" ht="15.75" x14ac:dyDescent="0.25">
      <c r="A63" s="121" t="s">
        <v>63</v>
      </c>
      <c r="B63" s="121"/>
      <c r="C63" s="121"/>
      <c r="D63" s="121"/>
      <c r="E63" s="121"/>
      <c r="F63" s="121"/>
      <c r="G63" s="121"/>
    </row>
    <row r="64" spans="1:7" s="32" customFormat="1" ht="15.75" x14ac:dyDescent="0.25">
      <c r="A64" s="37" t="s">
        <v>46</v>
      </c>
      <c r="B64" s="42"/>
      <c r="C64" s="42"/>
      <c r="D64" s="42"/>
      <c r="E64" s="42"/>
      <c r="F64" s="42"/>
      <c r="G64" s="42"/>
    </row>
    <row r="65" spans="1:7" s="16" customFormat="1" ht="12" x14ac:dyDescent="0.2">
      <c r="A65" s="50"/>
      <c r="B65" s="50" t="s">
        <v>0</v>
      </c>
      <c r="C65" s="50" t="s">
        <v>0</v>
      </c>
      <c r="D65" s="50" t="s">
        <v>1</v>
      </c>
      <c r="E65" s="50" t="s">
        <v>2</v>
      </c>
      <c r="F65" s="50" t="s">
        <v>2</v>
      </c>
      <c r="G65" s="50" t="s">
        <v>1</v>
      </c>
    </row>
    <row r="66" spans="1:7" s="16" customFormat="1" ht="12" x14ac:dyDescent="0.2">
      <c r="A66" s="50"/>
      <c r="B66" s="50" t="s">
        <v>3</v>
      </c>
      <c r="C66" s="50" t="s">
        <v>3</v>
      </c>
      <c r="D66" s="50" t="s">
        <v>4</v>
      </c>
      <c r="E66" s="50" t="s">
        <v>5</v>
      </c>
      <c r="F66" s="50" t="s">
        <v>5</v>
      </c>
      <c r="G66" s="50" t="s">
        <v>6</v>
      </c>
    </row>
    <row r="67" spans="1:7" s="16" customFormat="1" ht="12" x14ac:dyDescent="0.2">
      <c r="A67" s="30" t="s">
        <v>47</v>
      </c>
      <c r="B67" s="45" t="s">
        <v>100</v>
      </c>
      <c r="C67" s="45" t="s">
        <v>101</v>
      </c>
      <c r="D67" s="50" t="s">
        <v>0</v>
      </c>
      <c r="E67" s="131">
        <v>2022</v>
      </c>
      <c r="F67" s="131">
        <v>2021</v>
      </c>
      <c r="G67" s="50" t="s">
        <v>7</v>
      </c>
    </row>
    <row r="68" spans="1:7" s="16" customFormat="1" ht="12" x14ac:dyDescent="0.2">
      <c r="A68" s="77" t="s">
        <v>53</v>
      </c>
      <c r="B68" s="67">
        <v>5244</v>
      </c>
      <c r="C68" s="66">
        <v>5343</v>
      </c>
      <c r="D68" s="98">
        <f>IFERROR(((B68/C68)-1)*100,IF(B68+C68&lt;&gt;0,100,0))</f>
        <v>-1.8528916339135337</v>
      </c>
      <c r="E68" s="66">
        <v>249680</v>
      </c>
      <c r="F68" s="66">
        <v>240868</v>
      </c>
      <c r="G68" s="98">
        <f>IFERROR(((E68/F68)-1)*100,IF(E68+F68&lt;&gt;0,100,0))</f>
        <v>3.6584353255725066</v>
      </c>
    </row>
    <row r="69" spans="1:7" s="16" customFormat="1" ht="12" x14ac:dyDescent="0.2">
      <c r="A69" s="79" t="s">
        <v>54</v>
      </c>
      <c r="B69" s="67">
        <v>154577716.69999999</v>
      </c>
      <c r="C69" s="66">
        <v>143166189.919</v>
      </c>
      <c r="D69" s="98">
        <f>IFERROR(((B69/C69)-1)*100,IF(B69+C69&lt;&gt;0,100,0))</f>
        <v>7.9708252258835488</v>
      </c>
      <c r="E69" s="66">
        <v>7433595537.9790001</v>
      </c>
      <c r="F69" s="66">
        <v>7336630959.4770002</v>
      </c>
      <c r="G69" s="98">
        <f>IFERROR(((E69/F69)-1)*100,IF(E69+F69&lt;&gt;0,100,0))</f>
        <v>1.3216499376562885</v>
      </c>
    </row>
    <row r="70" spans="1:7" s="62" customFormat="1" ht="12" x14ac:dyDescent="0.2">
      <c r="A70" s="79" t="s">
        <v>55</v>
      </c>
      <c r="B70" s="67">
        <v>142427871.27311999</v>
      </c>
      <c r="C70" s="66">
        <v>142169549.22892001</v>
      </c>
      <c r="D70" s="98">
        <f>IFERROR(((B70/C70)-1)*100,IF(B70+C70&lt;&gt;0,100,0))</f>
        <v>0.18169998118515718</v>
      </c>
      <c r="E70" s="66">
        <v>7115864333.7679596</v>
      </c>
      <c r="F70" s="66">
        <v>7228028551.1484299</v>
      </c>
      <c r="G70" s="98">
        <f>IFERROR(((E70/F70)-1)*100,IF(E70+F70&lt;&gt;0,100,0))</f>
        <v>-1.5517954389188016</v>
      </c>
    </row>
    <row r="71" spans="1:7" s="16" customFormat="1" ht="12" x14ac:dyDescent="0.2">
      <c r="A71" s="79" t="s">
        <v>94</v>
      </c>
      <c r="B71" s="98">
        <f>IFERROR(B69/B68/1000,)</f>
        <v>29.477062681159421</v>
      </c>
      <c r="C71" s="98">
        <f>IFERROR(C69/C68/1000,)</f>
        <v>26.795094501029382</v>
      </c>
      <c r="D71" s="98">
        <f>IFERROR(((B71/C71)-1)*100,IF(B71+C71&lt;&gt;0,100,0))</f>
        <v>10.009176045365331</v>
      </c>
      <c r="E71" s="98">
        <f>IFERROR(E69/E68/1000,)</f>
        <v>29.77249094031961</v>
      </c>
      <c r="F71" s="98">
        <f>IFERROR(F69/F68/1000,)</f>
        <v>30.459135125782588</v>
      </c>
      <c r="G71" s="98">
        <f>IFERROR(((E71/F71)-1)*100,IF(E71+F71&lt;&gt;0,100,0))</f>
        <v>-2.2543128116653488</v>
      </c>
    </row>
    <row r="72" spans="1:7" s="32" customFormat="1" x14ac:dyDescent="0.2">
      <c r="A72" s="3"/>
      <c r="B72" s="51"/>
      <c r="C72" s="51"/>
      <c r="D72" s="43"/>
      <c r="E72" s="51"/>
      <c r="F72" s="51"/>
      <c r="G72" s="51"/>
    </row>
    <row r="73" spans="1:7" s="16" customFormat="1" ht="12" x14ac:dyDescent="0.2">
      <c r="A73" s="30" t="s">
        <v>48</v>
      </c>
      <c r="B73" s="50"/>
      <c r="C73" s="50"/>
      <c r="D73" s="50"/>
      <c r="E73" s="50"/>
      <c r="F73" s="50"/>
      <c r="G73" s="50"/>
    </row>
    <row r="74" spans="1:7" s="16" customFormat="1" ht="12" x14ac:dyDescent="0.2">
      <c r="A74" s="77" t="s">
        <v>53</v>
      </c>
      <c r="B74" s="67">
        <v>2607</v>
      </c>
      <c r="C74" s="66">
        <v>2650</v>
      </c>
      <c r="D74" s="98">
        <f>IFERROR(((B74/C74)-1)*100,IF(B74+C74&lt;&gt;0,100,0))</f>
        <v>-1.6226415094339641</v>
      </c>
      <c r="E74" s="66">
        <v>103376</v>
      </c>
      <c r="F74" s="66">
        <v>109411</v>
      </c>
      <c r="G74" s="98">
        <f>IFERROR(((E74/F74)-1)*100,IF(E74+F74&lt;&gt;0,100,0))</f>
        <v>-5.515898767034388</v>
      </c>
    </row>
    <row r="75" spans="1:7" s="16" customFormat="1" ht="12" x14ac:dyDescent="0.2">
      <c r="A75" s="79" t="s">
        <v>54</v>
      </c>
      <c r="B75" s="67">
        <v>488600583.12800002</v>
      </c>
      <c r="C75" s="66">
        <v>462116755.412</v>
      </c>
      <c r="D75" s="98">
        <f>IFERROR(((B75/C75)-1)*100,IF(B75+C75&lt;&gt;0,100,0))</f>
        <v>5.7309819230398462</v>
      </c>
      <c r="E75" s="66">
        <v>19398853195.556</v>
      </c>
      <c r="F75" s="66">
        <v>17419991850.599998</v>
      </c>
      <c r="G75" s="98">
        <f>IFERROR(((E75/F75)-1)*100,IF(E75+F75&lt;&gt;0,100,0))</f>
        <v>11.359714527580799</v>
      </c>
    </row>
    <row r="76" spans="1:7" s="16" customFormat="1" ht="12" x14ac:dyDescent="0.2">
      <c r="A76" s="79" t="s">
        <v>55</v>
      </c>
      <c r="B76" s="67">
        <v>445758896.40360999</v>
      </c>
      <c r="C76" s="66">
        <v>450125289.80954999</v>
      </c>
      <c r="D76" s="98">
        <f>IFERROR(((B76/C76)-1)*100,IF(B76+C76&lt;&gt;0,100,0))</f>
        <v>-0.97003956560348659</v>
      </c>
      <c r="E76" s="66">
        <v>18231667003.4021</v>
      </c>
      <c r="F76" s="66">
        <v>16836324147.2624</v>
      </c>
      <c r="G76" s="98">
        <f>IFERROR(((E76/F76)-1)*100,IF(E76+F76&lt;&gt;0,100,0))</f>
        <v>8.2876929900793428</v>
      </c>
    </row>
    <row r="77" spans="1:7" s="16" customFormat="1" ht="12" x14ac:dyDescent="0.2">
      <c r="A77" s="79" t="s">
        <v>94</v>
      </c>
      <c r="B77" s="98">
        <f>IFERROR(B75/B74/1000,)</f>
        <v>187.41871236210204</v>
      </c>
      <c r="C77" s="98">
        <f>IFERROR(C75/C74/1000,)</f>
        <v>174.38368128754718</v>
      </c>
      <c r="D77" s="98">
        <f>IFERROR(((B77/C77)-1)*100,IF(B77+C77&lt;&gt;0,100,0))</f>
        <v>7.4749144979116222</v>
      </c>
      <c r="E77" s="98">
        <f>IFERROR(E75/E74/1000,)</f>
        <v>187.65335470085898</v>
      </c>
      <c r="F77" s="98">
        <f>IFERROR(F75/F74/1000,)</f>
        <v>159.21609208032098</v>
      </c>
      <c r="G77" s="98">
        <f>IFERROR(((E77/F77)-1)*100,IF(E77+F77&lt;&gt;0,100,0))</f>
        <v>17.860796763050836</v>
      </c>
    </row>
    <row r="78" spans="1:7" s="62" customFormat="1" x14ac:dyDescent="0.2">
      <c r="A78" s="3"/>
      <c r="B78" s="51"/>
      <c r="C78" s="51"/>
      <c r="D78" s="43"/>
      <c r="E78" s="51"/>
      <c r="F78" s="51"/>
      <c r="G78" s="51"/>
    </row>
    <row r="79" spans="1:7" s="16" customFormat="1" ht="13.5" x14ac:dyDescent="0.2">
      <c r="A79" s="30" t="s">
        <v>70</v>
      </c>
      <c r="B79" s="50"/>
      <c r="C79" s="50"/>
      <c r="D79" s="50"/>
      <c r="E79" s="50"/>
      <c r="F79" s="50"/>
      <c r="G79" s="50"/>
    </row>
    <row r="80" spans="1:7" s="16" customFormat="1" ht="12" x14ac:dyDescent="0.2">
      <c r="A80" s="77" t="s">
        <v>53</v>
      </c>
      <c r="B80" s="67">
        <v>169</v>
      </c>
      <c r="C80" s="66">
        <v>152</v>
      </c>
      <c r="D80" s="98">
        <f>IFERROR(((B80/C80)-1)*100,IF(B80+C80&lt;&gt;0,100,0))</f>
        <v>11.184210526315796</v>
      </c>
      <c r="E80" s="66">
        <v>7547</v>
      </c>
      <c r="F80" s="66">
        <v>6021</v>
      </c>
      <c r="G80" s="98">
        <f>IFERROR(((E80/F80)-1)*100,IF(E80+F80&lt;&gt;0,100,0))</f>
        <v>25.344627138349107</v>
      </c>
    </row>
    <row r="81" spans="1:7" s="16" customFormat="1" ht="12" x14ac:dyDescent="0.2">
      <c r="A81" s="79" t="s">
        <v>54</v>
      </c>
      <c r="B81" s="67">
        <v>20157917.500999998</v>
      </c>
      <c r="C81" s="66">
        <v>14604968.171</v>
      </c>
      <c r="D81" s="98">
        <f>IFERROR(((B81/C81)-1)*100,IF(B81+C81&lt;&gt;0,100,0))</f>
        <v>38.020961531611384</v>
      </c>
      <c r="E81" s="66">
        <v>904128214.84800005</v>
      </c>
      <c r="F81" s="66">
        <v>510810987.847</v>
      </c>
      <c r="G81" s="98">
        <f>IFERROR(((E81/F81)-1)*100,IF(E81+F81&lt;&gt;0,100,0))</f>
        <v>76.998583890839839</v>
      </c>
    </row>
    <row r="82" spans="1:7" s="16" customFormat="1" ht="12" x14ac:dyDescent="0.2">
      <c r="A82" s="79" t="s">
        <v>55</v>
      </c>
      <c r="B82" s="67">
        <v>4814825.0424702102</v>
      </c>
      <c r="C82" s="66">
        <v>8444723.1825401597</v>
      </c>
      <c r="D82" s="98">
        <f>IFERROR(((B82/C82)-1)*100,IF(B82+C82&lt;&gt;0,100,0))</f>
        <v>-42.984217026496793</v>
      </c>
      <c r="E82" s="66">
        <v>342502166.82317197</v>
      </c>
      <c r="F82" s="66">
        <v>167987947.667375</v>
      </c>
      <c r="G82" s="98">
        <f>IFERROR(((E82/F82)-1)*100,IF(E82+F82&lt;&gt;0,100,0))</f>
        <v>103.88496411739271</v>
      </c>
    </row>
    <row r="83" spans="1:7" s="32" customFormat="1" x14ac:dyDescent="0.2">
      <c r="A83" s="79" t="s">
        <v>94</v>
      </c>
      <c r="B83" s="98">
        <f>IFERROR(B81/B80/1000,)</f>
        <v>119.27761834911242</v>
      </c>
      <c r="C83" s="98">
        <f>IFERROR(C81/C80/1000,)</f>
        <v>96.085316914473694</v>
      </c>
      <c r="D83" s="98">
        <f>IFERROR(((B83/C83)-1)*100,IF(B83+C83&lt;&gt;0,100,0))</f>
        <v>24.137196170443364</v>
      </c>
      <c r="E83" s="98">
        <f>IFERROR(E81/E80/1000,)</f>
        <v>119.79968396024911</v>
      </c>
      <c r="F83" s="98">
        <f>IFERROR(F81/F80/1000,)</f>
        <v>84.838230833250293</v>
      </c>
      <c r="G83" s="98">
        <f>IFERROR(((E83/F83)-1)*100,IF(E83+F83&lt;&gt;0,100,0))</f>
        <v>41.209549967768226</v>
      </c>
    </row>
    <row r="84" spans="1:7" s="63" customFormat="1" x14ac:dyDescent="0.2">
      <c r="A84" s="3"/>
      <c r="B84" s="51"/>
      <c r="C84" s="51"/>
      <c r="D84" s="43"/>
      <c r="E84" s="51"/>
      <c r="F84" s="51"/>
      <c r="G84" s="51"/>
    </row>
    <row r="85" spans="1:7" s="62" customFormat="1" ht="12" x14ac:dyDescent="0.2">
      <c r="A85" s="30" t="s">
        <v>34</v>
      </c>
      <c r="B85" s="50"/>
      <c r="C85" s="50"/>
      <c r="D85" s="50"/>
      <c r="E85" s="50"/>
      <c r="F85" s="50"/>
      <c r="G85" s="50"/>
    </row>
    <row r="86" spans="1:7" s="62" customFormat="1" ht="12" x14ac:dyDescent="0.2">
      <c r="A86" s="77" t="s">
        <v>53</v>
      </c>
      <c r="B86" s="64">
        <f>B68+B74+B80</f>
        <v>8020</v>
      </c>
      <c r="C86" s="64">
        <f>C68+C74+C80</f>
        <v>8145</v>
      </c>
      <c r="D86" s="98">
        <f>IFERROR(((B86/C86)-1)*100,IF(B86+C86&lt;&gt;0,100,0))</f>
        <v>-1.5346838551258402</v>
      </c>
      <c r="E86" s="64">
        <f>E68+E74+E80</f>
        <v>360603</v>
      </c>
      <c r="F86" s="64">
        <f>F68+F74+F80</f>
        <v>356300</v>
      </c>
      <c r="G86" s="98">
        <f>IFERROR(((E86/F86)-1)*100,IF(E86+F86&lt;&gt;0,100,0))</f>
        <v>1.2076901487510616</v>
      </c>
    </row>
    <row r="87" spans="1:7" s="62" customFormat="1" ht="12" x14ac:dyDescent="0.2">
      <c r="A87" s="79" t="s">
        <v>54</v>
      </c>
      <c r="B87" s="64">
        <f t="shared" ref="B87:C87" si="1">B69+B75+B81</f>
        <v>663336217.32900012</v>
      </c>
      <c r="C87" s="64">
        <f t="shared" si="1"/>
        <v>619887913.50199997</v>
      </c>
      <c r="D87" s="98">
        <f>IFERROR(((B87/C87)-1)*100,IF(B87+C87&lt;&gt;0,100,0))</f>
        <v>7.0090580701183347</v>
      </c>
      <c r="E87" s="64">
        <f t="shared" ref="E87:F87" si="2">E69+E75+E81</f>
        <v>27736576948.382999</v>
      </c>
      <c r="F87" s="64">
        <f t="shared" si="2"/>
        <v>25267433797.924</v>
      </c>
      <c r="G87" s="98">
        <f>IFERROR(((E87/F87)-1)*100,IF(E87+F87&lt;&gt;0,100,0))</f>
        <v>9.7720376758714025</v>
      </c>
    </row>
    <row r="88" spans="1:7" s="62" customFormat="1" ht="12" x14ac:dyDescent="0.2">
      <c r="A88" s="79" t="s">
        <v>55</v>
      </c>
      <c r="B88" s="64">
        <f t="shared" ref="B88:C88" si="3">B70+B76+B82</f>
        <v>593001592.71920013</v>
      </c>
      <c r="C88" s="64">
        <f t="shared" si="3"/>
        <v>600739562.22101021</v>
      </c>
      <c r="D88" s="98">
        <f>IFERROR(((B88/C88)-1)*100,IF(B88+C88&lt;&gt;0,100,0))</f>
        <v>-1.2880738989790919</v>
      </c>
      <c r="E88" s="64">
        <f t="shared" ref="E88:F88" si="4">E70+E76+E82</f>
        <v>25690033503.993233</v>
      </c>
      <c r="F88" s="64">
        <f t="shared" si="4"/>
        <v>24232340646.078201</v>
      </c>
      <c r="G88" s="98">
        <f>IFERROR(((E88/F88)-1)*100,IF(E88+F88&lt;&gt;0,100,0))</f>
        <v>6.0154851700260581</v>
      </c>
    </row>
    <row r="89" spans="1:7" s="63" customFormat="1" x14ac:dyDescent="0.2">
      <c r="A89" s="79" t="s">
        <v>95</v>
      </c>
      <c r="B89" s="98">
        <f>IFERROR((B75/B87)*100,IF(B75+B87&lt;&gt;0,100,0))</f>
        <v>73.658059120517606</v>
      </c>
      <c r="C89" s="98">
        <f>IFERROR((C75/C87)*100,IF(C75+C87&lt;&gt;0,100,0))</f>
        <v>74.548437765355629</v>
      </c>
      <c r="D89" s="98">
        <f>IFERROR(((B89/C89)-1)*100,IF(B89+C89&lt;&gt;0,100,0))</f>
        <v>-1.1943625802602664</v>
      </c>
      <c r="E89" s="98">
        <f>IFERROR((E75/E87)*100,IF(E75+E87&lt;&gt;0,100,0))</f>
        <v>69.939608018886858</v>
      </c>
      <c r="F89" s="98">
        <f>IFERROR((F75/F87)*100,IF(F75+F87&lt;&gt;0,100,0))</f>
        <v>68.942465586003607</v>
      </c>
      <c r="G89" s="98">
        <f>IFERROR(((E89/F89)-1)*100,IF(E89+F89&lt;&gt;0,100,0))</f>
        <v>1.4463399653720677</v>
      </c>
    </row>
    <row r="90" spans="1:7" s="63" customFormat="1" x14ac:dyDescent="0.2">
      <c r="A90" s="3"/>
      <c r="B90" s="51"/>
      <c r="C90" s="51"/>
      <c r="D90" s="43"/>
      <c r="E90" s="51"/>
      <c r="F90" s="51"/>
      <c r="G90" s="51"/>
    </row>
    <row r="91" spans="1:7" s="32" customFormat="1" ht="15" x14ac:dyDescent="0.25">
      <c r="A91" s="120" t="s">
        <v>49</v>
      </c>
      <c r="B91" s="120"/>
      <c r="C91" s="120"/>
      <c r="D91" s="120"/>
      <c r="E91" s="120"/>
      <c r="F91" s="120"/>
      <c r="G91" s="120"/>
    </row>
    <row r="92" spans="1:7" s="16" customFormat="1" ht="12" x14ac:dyDescent="0.2">
      <c r="A92" s="50"/>
      <c r="B92" s="50" t="s">
        <v>0</v>
      </c>
      <c r="C92" s="50" t="s">
        <v>0</v>
      </c>
      <c r="D92" s="50" t="s">
        <v>11</v>
      </c>
      <c r="E92" s="50" t="s">
        <v>2</v>
      </c>
      <c r="F92" s="50" t="s">
        <v>2</v>
      </c>
      <c r="G92" s="50" t="s">
        <v>11</v>
      </c>
    </row>
    <row r="93" spans="1:7" s="16" customFormat="1" ht="12" x14ac:dyDescent="0.2">
      <c r="A93" s="50"/>
      <c r="B93" s="50" t="s">
        <v>3</v>
      </c>
      <c r="C93" s="50" t="s">
        <v>3</v>
      </c>
      <c r="D93" s="50" t="s">
        <v>12</v>
      </c>
      <c r="E93" s="50" t="s">
        <v>5</v>
      </c>
      <c r="F93" s="50" t="s">
        <v>5</v>
      </c>
      <c r="G93" s="50" t="s">
        <v>12</v>
      </c>
    </row>
    <row r="94" spans="1:7" s="16" customFormat="1" ht="12" x14ac:dyDescent="0.2">
      <c r="A94" s="30"/>
      <c r="B94" s="45" t="s">
        <v>100</v>
      </c>
      <c r="C94" s="45" t="s">
        <v>101</v>
      </c>
      <c r="D94" s="50" t="s">
        <v>13</v>
      </c>
      <c r="E94" s="131">
        <v>2022</v>
      </c>
      <c r="F94" s="131">
        <v>2021</v>
      </c>
      <c r="G94" s="50" t="s">
        <v>13</v>
      </c>
    </row>
    <row r="95" spans="1:7" s="62" customFormat="1" ht="12" x14ac:dyDescent="0.2">
      <c r="A95" s="125"/>
      <c r="B95" s="125"/>
      <c r="C95" s="125"/>
      <c r="D95" s="125"/>
      <c r="E95" s="125"/>
      <c r="F95" s="125"/>
      <c r="G95" s="125"/>
    </row>
    <row r="96" spans="1:7" s="62" customFormat="1" ht="12" x14ac:dyDescent="0.2">
      <c r="A96" s="126" t="s">
        <v>96</v>
      </c>
      <c r="B96" s="126"/>
      <c r="C96" s="126"/>
      <c r="D96" s="126"/>
      <c r="E96" s="126"/>
      <c r="F96" s="126"/>
      <c r="G96" s="126"/>
    </row>
    <row r="97" spans="1:7" s="62" customFormat="1" ht="13.5" x14ac:dyDescent="0.2">
      <c r="A97" s="114" t="s">
        <v>87</v>
      </c>
      <c r="B97" s="66">
        <v>55623680.795999996</v>
      </c>
      <c r="C97" s="135">
        <v>43051663.975000001</v>
      </c>
      <c r="D97" s="65">
        <f>B97-C97</f>
        <v>12572016.820999995</v>
      </c>
      <c r="E97" s="135">
        <v>2550930506.7059999</v>
      </c>
      <c r="F97" s="135">
        <v>2304153857.987</v>
      </c>
      <c r="G97" s="80">
        <f>E97-F97</f>
        <v>246776648.71899986</v>
      </c>
    </row>
    <row r="98" spans="1:7" s="62" customFormat="1" ht="13.5" x14ac:dyDescent="0.2">
      <c r="A98" s="114" t="s">
        <v>88</v>
      </c>
      <c r="B98" s="66">
        <v>62124803.163000003</v>
      </c>
      <c r="C98" s="135">
        <v>51983881.431000002</v>
      </c>
      <c r="D98" s="65">
        <f>B98-C98</f>
        <v>10140921.732000001</v>
      </c>
      <c r="E98" s="135">
        <v>2511441221.2030001</v>
      </c>
      <c r="F98" s="135">
        <v>2283727657.5229998</v>
      </c>
      <c r="G98" s="80">
        <f>E98-F98</f>
        <v>227713563.68000031</v>
      </c>
    </row>
    <row r="99" spans="1:7" s="62" customFormat="1" ht="12" x14ac:dyDescent="0.2">
      <c r="A99" s="115" t="s">
        <v>16</v>
      </c>
      <c r="B99" s="65">
        <f>B97-B98</f>
        <v>-6501122.3670000061</v>
      </c>
      <c r="C99" s="65">
        <f>C97-C98</f>
        <v>-8932217.4560000002</v>
      </c>
      <c r="D99" s="82"/>
      <c r="E99" s="65">
        <f>E97-E98</f>
        <v>39489285.502999783</v>
      </c>
      <c r="F99" s="82">
        <f>F97-F98</f>
        <v>20426200.464000225</v>
      </c>
      <c r="G99" s="80"/>
    </row>
    <row r="100" spans="1:7" s="62" customFormat="1" ht="12" x14ac:dyDescent="0.2">
      <c r="A100" s="127"/>
      <c r="B100" s="127"/>
      <c r="C100" s="127"/>
      <c r="D100" s="127"/>
      <c r="E100" s="127"/>
      <c r="F100" s="127"/>
      <c r="G100" s="127"/>
    </row>
    <row r="101" spans="1:7" s="62" customFormat="1" ht="12" x14ac:dyDescent="0.2">
      <c r="A101" s="128" t="s">
        <v>97</v>
      </c>
      <c r="B101" s="128"/>
      <c r="C101" s="128"/>
      <c r="D101" s="128"/>
      <c r="E101" s="128"/>
      <c r="F101" s="128"/>
      <c r="G101" s="128"/>
    </row>
    <row r="102" spans="1:7" s="16" customFormat="1" ht="13.5" x14ac:dyDescent="0.2">
      <c r="A102" s="79" t="s">
        <v>87</v>
      </c>
      <c r="B102" s="66">
        <v>15016997.368000001</v>
      </c>
      <c r="C102" s="135">
        <v>9405787.6060000006</v>
      </c>
      <c r="D102" s="65">
        <f>B102-C102</f>
        <v>5611209.7620000001</v>
      </c>
      <c r="E102" s="135">
        <v>845613206.199</v>
      </c>
      <c r="F102" s="135">
        <v>811819073.76300001</v>
      </c>
      <c r="G102" s="80">
        <f>E102-F102</f>
        <v>33794132.43599999</v>
      </c>
    </row>
    <row r="103" spans="1:7" s="16" customFormat="1" ht="13.5" x14ac:dyDescent="0.2">
      <c r="A103" s="79" t="s">
        <v>88</v>
      </c>
      <c r="B103" s="66">
        <v>19174079.377999999</v>
      </c>
      <c r="C103" s="135">
        <v>19669386.772999998</v>
      </c>
      <c r="D103" s="65">
        <f>B103-C103</f>
        <v>-495307.39499999955</v>
      </c>
      <c r="E103" s="135">
        <v>967181493.47300005</v>
      </c>
      <c r="F103" s="135">
        <v>895126596.94099998</v>
      </c>
      <c r="G103" s="80">
        <f>E103-F103</f>
        <v>72054896.532000065</v>
      </c>
    </row>
    <row r="104" spans="1:7" s="28" customFormat="1" ht="12" x14ac:dyDescent="0.2">
      <c r="A104" s="81" t="s">
        <v>16</v>
      </c>
      <c r="B104" s="65">
        <f>B102-B103</f>
        <v>-4157082.0099999979</v>
      </c>
      <c r="C104" s="65">
        <f>C102-C103</f>
        <v>-10263599.166999998</v>
      </c>
      <c r="D104" s="82"/>
      <c r="E104" s="65">
        <f>E102-E103</f>
        <v>-121568287.27400005</v>
      </c>
      <c r="F104" s="82">
        <f>F102-F103</f>
        <v>-83307523.177999973</v>
      </c>
      <c r="G104" s="80"/>
    </row>
    <row r="105" spans="1:7" s="32" customFormat="1" x14ac:dyDescent="0.2">
      <c r="A105" s="83" t="s">
        <v>89</v>
      </c>
      <c r="B105" s="41"/>
      <c r="C105" s="41"/>
      <c r="D105" s="40"/>
      <c r="E105" s="39"/>
      <c r="F105" s="41"/>
      <c r="G105" s="41"/>
    </row>
    <row r="106" spans="1:7" s="32" customFormat="1" x14ac:dyDescent="0.2">
      <c r="A106" s="38"/>
      <c r="B106" s="41"/>
      <c r="C106" s="41"/>
      <c r="D106" s="40"/>
      <c r="E106" s="39"/>
      <c r="F106" s="41"/>
      <c r="G106" s="41"/>
    </row>
    <row r="107" spans="1:7" s="32" customFormat="1" ht="15" x14ac:dyDescent="0.25">
      <c r="A107" s="37" t="s">
        <v>68</v>
      </c>
      <c r="B107" s="52"/>
      <c r="C107" s="37"/>
      <c r="D107" s="37"/>
      <c r="E107" s="37"/>
      <c r="F107" s="37"/>
      <c r="G107" s="37"/>
    </row>
    <row r="108" spans="1:7" s="16" customFormat="1" ht="12" x14ac:dyDescent="0.2">
      <c r="A108" s="50"/>
      <c r="B108" s="50"/>
      <c r="C108" s="50"/>
      <c r="D108" s="50" t="s">
        <v>18</v>
      </c>
      <c r="E108" s="50"/>
      <c r="F108" s="50"/>
      <c r="G108" s="50"/>
    </row>
    <row r="109" spans="1:7" s="16" customFormat="1" ht="12" x14ac:dyDescent="0.2">
      <c r="A109" s="50"/>
      <c r="B109" s="50" t="s">
        <v>19</v>
      </c>
      <c r="C109" s="50" t="s">
        <v>19</v>
      </c>
      <c r="D109" s="50" t="s">
        <v>6</v>
      </c>
      <c r="E109" s="50"/>
      <c r="F109" s="50"/>
      <c r="G109" s="50"/>
    </row>
    <row r="110" spans="1:7" s="16" customFormat="1" ht="12" x14ac:dyDescent="0.2">
      <c r="A110" s="30" t="s">
        <v>41</v>
      </c>
      <c r="B110" s="45" t="s">
        <v>100</v>
      </c>
      <c r="C110" s="45" t="s">
        <v>101</v>
      </c>
      <c r="D110" s="50" t="s">
        <v>7</v>
      </c>
      <c r="E110" s="50"/>
      <c r="F110" s="50" t="s">
        <v>20</v>
      </c>
      <c r="G110" s="50" t="s">
        <v>21</v>
      </c>
    </row>
    <row r="111" spans="1:7" s="16" customFormat="1" ht="12" x14ac:dyDescent="0.2">
      <c r="A111" s="79" t="s">
        <v>39</v>
      </c>
      <c r="B111" s="136">
        <v>815.85774006133101</v>
      </c>
      <c r="C111" s="137">
        <v>806.85025602087205</v>
      </c>
      <c r="D111" s="98">
        <f>IFERROR(((B111/C111)-1)*100,IF(B111+C111&lt;&gt;0,100,0))</f>
        <v>1.1163761767742475</v>
      </c>
      <c r="E111" s="84"/>
      <c r="F111" s="136">
        <v>831.18848508346696</v>
      </c>
      <c r="G111" s="136">
        <v>815.85774006133101</v>
      </c>
    </row>
    <row r="112" spans="1:7" s="16" customFormat="1" ht="12" x14ac:dyDescent="0.2">
      <c r="A112" s="79" t="s">
        <v>50</v>
      </c>
      <c r="B112" s="136">
        <v>804.384803527028</v>
      </c>
      <c r="C112" s="137">
        <v>796.63025402303401</v>
      </c>
      <c r="D112" s="98">
        <f>IFERROR(((B112/C112)-1)*100,IF(B112+C112&lt;&gt;0,100,0))</f>
        <v>0.97341890605247006</v>
      </c>
      <c r="E112" s="84"/>
      <c r="F112" s="136">
        <v>819.55727931312299</v>
      </c>
      <c r="G112" s="136">
        <v>804.384803527028</v>
      </c>
    </row>
    <row r="113" spans="1:7" s="16" customFormat="1" ht="12" x14ac:dyDescent="0.2">
      <c r="A113" s="79" t="s">
        <v>51</v>
      </c>
      <c r="B113" s="136">
        <v>872.767280504121</v>
      </c>
      <c r="C113" s="137">
        <v>851.18807970482601</v>
      </c>
      <c r="D113" s="98">
        <f>IFERROR(((B113/C113)-1)*100,IF(B113+C113&lt;&gt;0,100,0))</f>
        <v>2.5351859728555137</v>
      </c>
      <c r="E113" s="84"/>
      <c r="F113" s="136">
        <v>888.412190933038</v>
      </c>
      <c r="G113" s="136">
        <v>872.767280504121</v>
      </c>
    </row>
    <row r="114" spans="1:7" s="28" customFormat="1" ht="12" x14ac:dyDescent="0.2">
      <c r="A114" s="81" t="s">
        <v>52</v>
      </c>
      <c r="B114" s="85"/>
      <c r="C114" s="84"/>
      <c r="D114" s="86"/>
      <c r="E114" s="84"/>
      <c r="F114" s="71"/>
      <c r="G114" s="71"/>
    </row>
    <row r="115" spans="1:7" s="16" customFormat="1" ht="12" x14ac:dyDescent="0.2">
      <c r="A115" s="79" t="s">
        <v>56</v>
      </c>
      <c r="B115" s="136">
        <v>626.24179671424804</v>
      </c>
      <c r="C115" s="137">
        <v>606.452016268394</v>
      </c>
      <c r="D115" s="98">
        <f>IFERROR(((B115/C115)-1)*100,IF(B115+C115&lt;&gt;0,100,0))</f>
        <v>3.2632063073388728</v>
      </c>
      <c r="E115" s="84"/>
      <c r="F115" s="136">
        <v>629.06900285950405</v>
      </c>
      <c r="G115" s="136">
        <v>626.24179671424804</v>
      </c>
    </row>
    <row r="116" spans="1:7" s="16" customFormat="1" ht="12" x14ac:dyDescent="0.2">
      <c r="A116" s="79" t="s">
        <v>57</v>
      </c>
      <c r="B116" s="136">
        <v>814.31964816548202</v>
      </c>
      <c r="C116" s="137">
        <v>801.14949410387703</v>
      </c>
      <c r="D116" s="98">
        <f>IFERROR(((B116/C116)-1)*100,IF(B116+C116&lt;&gt;0,100,0))</f>
        <v>1.6439071806862326</v>
      </c>
      <c r="E116" s="84"/>
      <c r="F116" s="136">
        <v>820.90480557804096</v>
      </c>
      <c r="G116" s="136">
        <v>814.31964816548202</v>
      </c>
    </row>
    <row r="117" spans="1:7" s="16" customFormat="1" ht="12" x14ac:dyDescent="0.2">
      <c r="A117" s="79" t="s">
        <v>59</v>
      </c>
      <c r="B117" s="136">
        <v>928.78722469379602</v>
      </c>
      <c r="C117" s="137">
        <v>912.21896578283997</v>
      </c>
      <c r="D117" s="98">
        <f>IFERROR(((B117/C117)-1)*100,IF(B117+C117&lt;&gt;0,100,0))</f>
        <v>1.8162589830323927</v>
      </c>
      <c r="E117" s="84"/>
      <c r="F117" s="136">
        <v>944.692300373541</v>
      </c>
      <c r="G117" s="136">
        <v>928.78722469379602</v>
      </c>
    </row>
    <row r="118" spans="1:7" s="16" customFormat="1" ht="12" x14ac:dyDescent="0.2">
      <c r="A118" s="79" t="s">
        <v>58</v>
      </c>
      <c r="B118" s="136">
        <v>867.845464884531</v>
      </c>
      <c r="C118" s="137">
        <v>862.35999853096405</v>
      </c>
      <c r="D118" s="98">
        <f>IFERROR(((B118/C118)-1)*100,IF(B118+C118&lt;&gt;0,100,0))</f>
        <v>0.63609935095685355</v>
      </c>
      <c r="E118" s="84"/>
      <c r="F118" s="136">
        <v>889.10428826732004</v>
      </c>
      <c r="G118" s="136">
        <v>867.845464884531</v>
      </c>
    </row>
    <row r="119" spans="1:7" s="32" customFormat="1" x14ac:dyDescent="0.2">
      <c r="A119" s="87"/>
      <c r="B119" s="88"/>
      <c r="C119" s="87"/>
      <c r="D119" s="87"/>
      <c r="E119" s="88"/>
      <c r="F119" s="87"/>
      <c r="G119" s="87"/>
    </row>
    <row r="120" spans="1:7" s="32" customFormat="1" ht="15.75" x14ac:dyDescent="0.25">
      <c r="A120" s="130" t="s">
        <v>73</v>
      </c>
      <c r="B120" s="130"/>
      <c r="C120" s="130"/>
      <c r="D120" s="130"/>
      <c r="E120" s="130"/>
      <c r="F120" s="130"/>
      <c r="G120" s="130"/>
    </row>
    <row r="121" spans="1:7" s="32" customFormat="1" ht="15.75" x14ac:dyDescent="0.25">
      <c r="A121" s="89"/>
      <c r="B121" s="89"/>
      <c r="C121" s="89"/>
      <c r="D121" s="89"/>
      <c r="E121" s="89"/>
      <c r="F121" s="89"/>
      <c r="G121" s="89"/>
    </row>
    <row r="122" spans="1:7" s="16" customFormat="1" ht="12" x14ac:dyDescent="0.2">
      <c r="A122" s="50"/>
      <c r="B122" s="50" t="s">
        <v>0</v>
      </c>
      <c r="C122" s="50" t="s">
        <v>0</v>
      </c>
      <c r="D122" s="50" t="s">
        <v>1</v>
      </c>
      <c r="E122" s="50" t="s">
        <v>2</v>
      </c>
      <c r="F122" s="50" t="s">
        <v>2</v>
      </c>
      <c r="G122" s="50" t="s">
        <v>1</v>
      </c>
    </row>
    <row r="123" spans="1:7" s="16" customFormat="1" ht="12" x14ac:dyDescent="0.2">
      <c r="A123" s="50"/>
      <c r="B123" s="50" t="s">
        <v>3</v>
      </c>
      <c r="C123" s="50" t="s">
        <v>3</v>
      </c>
      <c r="D123" s="50" t="s">
        <v>4</v>
      </c>
      <c r="E123" s="50" t="s">
        <v>5</v>
      </c>
      <c r="F123" s="50" t="s">
        <v>5</v>
      </c>
      <c r="G123" s="50" t="s">
        <v>6</v>
      </c>
    </row>
    <row r="124" spans="1:7" s="16" customFormat="1" ht="12" x14ac:dyDescent="0.2">
      <c r="A124" s="30" t="s">
        <v>31</v>
      </c>
      <c r="B124" s="45" t="s">
        <v>100</v>
      </c>
      <c r="C124" s="45" t="s">
        <v>101</v>
      </c>
      <c r="D124" s="50" t="s">
        <v>0</v>
      </c>
      <c r="E124" s="131">
        <v>2022</v>
      </c>
      <c r="F124" s="131">
        <v>2021</v>
      </c>
      <c r="G124" s="50" t="s">
        <v>7</v>
      </c>
    </row>
    <row r="125" spans="1:7" s="28" customFormat="1" ht="12" x14ac:dyDescent="0.2">
      <c r="A125" s="81" t="s">
        <v>33</v>
      </c>
      <c r="B125" s="85"/>
      <c r="C125" s="85"/>
      <c r="D125" s="90"/>
      <c r="E125" s="91"/>
      <c r="F125" s="91"/>
      <c r="G125" s="92"/>
    </row>
    <row r="126" spans="1:7" s="16" customFormat="1" ht="12" x14ac:dyDescent="0.2">
      <c r="A126" s="79" t="s">
        <v>90</v>
      </c>
      <c r="B126" s="67">
        <v>0</v>
      </c>
      <c r="C126" s="66">
        <v>0</v>
      </c>
      <c r="D126" s="98">
        <f>IFERROR(((B126/C126)-1)*100,IF(B126+C126&lt;&gt;0,100,0))</f>
        <v>0</v>
      </c>
      <c r="E126" s="66">
        <v>8</v>
      </c>
      <c r="F126" s="66">
        <v>16</v>
      </c>
      <c r="G126" s="98">
        <f>IFERROR(((E126/F126)-1)*100,IF(E126+F126&lt;&gt;0,100,0))</f>
        <v>-50</v>
      </c>
    </row>
    <row r="127" spans="1:7" s="16" customFormat="1" ht="12" x14ac:dyDescent="0.2">
      <c r="A127" s="79" t="s">
        <v>72</v>
      </c>
      <c r="B127" s="67">
        <v>161</v>
      </c>
      <c r="C127" s="66">
        <v>82</v>
      </c>
      <c r="D127" s="98">
        <f>IFERROR(((B127/C127)-1)*100,IF(B127+C127&lt;&gt;0,100,0))</f>
        <v>96.341463414634148</v>
      </c>
      <c r="E127" s="66">
        <v>10746</v>
      </c>
      <c r="F127" s="66">
        <v>7947</v>
      </c>
      <c r="G127" s="98">
        <f>IFERROR(((E127/F127)-1)*100,IF(E127+F127&lt;&gt;0,100,0))</f>
        <v>35.220838052095125</v>
      </c>
    </row>
    <row r="128" spans="1:7" s="16" customFormat="1" ht="12" x14ac:dyDescent="0.2">
      <c r="A128" s="79" t="s">
        <v>74</v>
      </c>
      <c r="B128" s="67">
        <v>5</v>
      </c>
      <c r="C128" s="66">
        <v>0</v>
      </c>
      <c r="D128" s="98">
        <f>IFERROR(((B128/C128)-1)*100,IF(B128+C128&lt;&gt;0,100,0))</f>
        <v>100</v>
      </c>
      <c r="E128" s="66">
        <v>286</v>
      </c>
      <c r="F128" s="66">
        <v>309</v>
      </c>
      <c r="G128" s="98">
        <f>IFERROR(((E128/F128)-1)*100,IF(E128+F128&lt;&gt;0,100,0))</f>
        <v>-7.4433656957928811</v>
      </c>
    </row>
    <row r="129" spans="1:7" s="28" customFormat="1" ht="12" x14ac:dyDescent="0.2">
      <c r="A129" s="81" t="s">
        <v>34</v>
      </c>
      <c r="B129" s="82">
        <f>SUM(B126:B128)</f>
        <v>166</v>
      </c>
      <c r="C129" s="82">
        <f>SUM(C126:C128)</f>
        <v>82</v>
      </c>
      <c r="D129" s="98">
        <f>IFERROR(((B129/C129)-1)*100,IF(B129+C129&lt;&gt;0,100,0))</f>
        <v>102.4390243902439</v>
      </c>
      <c r="E129" s="82">
        <f>SUM(E126:E128)</f>
        <v>11040</v>
      </c>
      <c r="F129" s="82">
        <f>SUM(F126:F128)</f>
        <v>8272</v>
      </c>
      <c r="G129" s="98">
        <f>IFERROR(((E129/F129)-1)*100,IF(E129+F129&lt;&gt;0,100,0))</f>
        <v>33.462282398452615</v>
      </c>
    </row>
    <row r="130" spans="1:7" s="16" customFormat="1" ht="12" x14ac:dyDescent="0.2">
      <c r="A130" s="79"/>
      <c r="B130" s="71"/>
      <c r="C130" s="71"/>
      <c r="D130" s="98"/>
      <c r="E130" s="84"/>
      <c r="F130" s="93"/>
      <c r="G130" s="98"/>
    </row>
    <row r="131" spans="1:7" s="28" customFormat="1" ht="12" x14ac:dyDescent="0.2">
      <c r="A131" s="81" t="s">
        <v>35</v>
      </c>
      <c r="B131" s="85"/>
      <c r="C131" s="85"/>
      <c r="D131" s="98"/>
      <c r="E131" s="94"/>
      <c r="F131" s="94"/>
      <c r="G131" s="98"/>
    </row>
    <row r="132" spans="1:7" s="16" customFormat="1" ht="12" x14ac:dyDescent="0.2">
      <c r="A132" s="79" t="s">
        <v>75</v>
      </c>
      <c r="B132" s="67">
        <v>10</v>
      </c>
      <c r="C132" s="66">
        <v>28</v>
      </c>
      <c r="D132" s="98">
        <f>IFERROR(((B132/C132)-1)*100,IF(B132+C132&lt;&gt;0,100,0))</f>
        <v>-64.285714285714278</v>
      </c>
      <c r="E132" s="66">
        <v>839</v>
      </c>
      <c r="F132" s="66">
        <v>831</v>
      </c>
      <c r="G132" s="98">
        <f>IFERROR(((E132/F132)-1)*100,IF(E132+F132&lt;&gt;0,100,0))</f>
        <v>0.96269554753309894</v>
      </c>
    </row>
    <row r="133" spans="1:7" s="62" customFormat="1" ht="12" x14ac:dyDescent="0.2">
      <c r="A133" s="79" t="s">
        <v>91</v>
      </c>
      <c r="B133" s="64">
        <v>0</v>
      </c>
      <c r="C133" s="78">
        <v>0</v>
      </c>
      <c r="D133" s="98">
        <f>IFERROR(((B133/C133)-1)*100,IF(B133+C133&lt;&gt;0,100,0))</f>
        <v>0</v>
      </c>
      <c r="E133" s="78">
        <v>0</v>
      </c>
      <c r="F133" s="78">
        <v>0</v>
      </c>
      <c r="G133" s="98">
        <f>IFERROR(((E133/F133)-1)*100,IF(E133+F133&lt;&gt;0,100,0))</f>
        <v>0</v>
      </c>
    </row>
    <row r="134" spans="1:7" s="28" customFormat="1" ht="12" x14ac:dyDescent="0.2">
      <c r="A134" s="81" t="s">
        <v>34</v>
      </c>
      <c r="B134" s="82">
        <f>SUM(B132:B133)</f>
        <v>10</v>
      </c>
      <c r="C134" s="82">
        <f>SUM(C132:C133)</f>
        <v>28</v>
      </c>
      <c r="D134" s="98">
        <f>IFERROR(((B134/C134)-1)*100,IF(B134+C134&lt;&gt;0,100,0))</f>
        <v>-64.285714285714278</v>
      </c>
      <c r="E134" s="82">
        <f>SUM(E132:E133)</f>
        <v>839</v>
      </c>
      <c r="F134" s="82">
        <f>SUM(F132:F133)</f>
        <v>831</v>
      </c>
      <c r="G134" s="98">
        <f>IFERROR(((E134/F134)-1)*100,IF(E134+F134&lt;&gt;0,100,0))</f>
        <v>0.96269554753309894</v>
      </c>
    </row>
    <row r="135" spans="1:7" s="16" customFormat="1" ht="12" x14ac:dyDescent="0.2">
      <c r="A135" s="30" t="s">
        <v>32</v>
      </c>
      <c r="B135" s="45"/>
      <c r="C135" s="45"/>
      <c r="D135" s="45"/>
      <c r="E135" s="50"/>
      <c r="F135" s="50"/>
      <c r="G135" s="45"/>
    </row>
    <row r="136" spans="1:7" s="16" customFormat="1" ht="12" x14ac:dyDescent="0.2">
      <c r="A136" s="81" t="s">
        <v>33</v>
      </c>
      <c r="B136" s="85"/>
      <c r="C136" s="85"/>
      <c r="D136" s="98"/>
      <c r="E136" s="91"/>
      <c r="F136" s="91"/>
      <c r="G136" s="98"/>
    </row>
    <row r="137" spans="1:7" s="16" customFormat="1" ht="12" x14ac:dyDescent="0.2">
      <c r="A137" s="79" t="s">
        <v>90</v>
      </c>
      <c r="B137" s="67">
        <v>0</v>
      </c>
      <c r="C137" s="66">
        <v>0</v>
      </c>
      <c r="D137" s="98">
        <f>IFERROR(((B137/C137)-1)*100,IF(B137+C137&lt;&gt;0,100,0))</f>
        <v>0</v>
      </c>
      <c r="E137" s="66">
        <v>422</v>
      </c>
      <c r="F137" s="66">
        <v>210940</v>
      </c>
      <c r="G137" s="98">
        <f>IFERROR(((E137/F137)-1)*100,IF(E137+F137&lt;&gt;0,100,0))</f>
        <v>-99.799943111785339</v>
      </c>
    </row>
    <row r="138" spans="1:7" s="16" customFormat="1" ht="12" x14ac:dyDescent="0.2">
      <c r="A138" s="79" t="s">
        <v>72</v>
      </c>
      <c r="B138" s="67">
        <v>28897</v>
      </c>
      <c r="C138" s="66">
        <v>12672</v>
      </c>
      <c r="D138" s="98">
        <f>IFERROR(((B138/C138)-1)*100,IF(B138+C138&lt;&gt;0,100,0))</f>
        <v>128.03819444444446</v>
      </c>
      <c r="E138" s="66">
        <v>10144470</v>
      </c>
      <c r="F138" s="66">
        <v>8565570</v>
      </c>
      <c r="G138" s="98">
        <f>IFERROR(((E138/F138)-1)*100,IF(E138+F138&lt;&gt;0,100,0))</f>
        <v>18.433099023182354</v>
      </c>
    </row>
    <row r="139" spans="1:7" s="16" customFormat="1" ht="12" x14ac:dyDescent="0.2">
      <c r="A139" s="79" t="s">
        <v>74</v>
      </c>
      <c r="B139" s="67">
        <v>142</v>
      </c>
      <c r="C139" s="66">
        <v>0</v>
      </c>
      <c r="D139" s="98">
        <f>IFERROR(((B139/C139)-1)*100,IF(B139+C139&lt;&gt;0,100,0))</f>
        <v>100</v>
      </c>
      <c r="E139" s="66">
        <v>12273</v>
      </c>
      <c r="F139" s="66">
        <v>13357</v>
      </c>
      <c r="G139" s="98">
        <f>IFERROR(((E139/F139)-1)*100,IF(E139+F139&lt;&gt;0,100,0))</f>
        <v>-8.1155948191959268</v>
      </c>
    </row>
    <row r="140" spans="1:7" s="16" customFormat="1" ht="12" x14ac:dyDescent="0.2">
      <c r="A140" s="81" t="s">
        <v>34</v>
      </c>
      <c r="B140" s="82">
        <f>SUM(B137:B139)</f>
        <v>29039</v>
      </c>
      <c r="C140" s="82">
        <f>SUM(C137:C139)</f>
        <v>12672</v>
      </c>
      <c r="D140" s="98">
        <f>IFERROR(((B140/C140)-1)*100,IF(B140+C140&lt;&gt;0,100,0))</f>
        <v>129.15877525252526</v>
      </c>
      <c r="E140" s="82">
        <f>SUM(E137:E139)</f>
        <v>10157165</v>
      </c>
      <c r="F140" s="82">
        <f>SUM(F137:F139)</f>
        <v>8789867</v>
      </c>
      <c r="G140" s="98">
        <f>IFERROR(((E140/F140)-1)*100,IF(E140+F140&lt;&gt;0,100,0))</f>
        <v>15.555388949571135</v>
      </c>
    </row>
    <row r="141" spans="1:7" s="28" customFormat="1" ht="12" x14ac:dyDescent="0.2">
      <c r="A141" s="79"/>
      <c r="B141" s="71"/>
      <c r="C141" s="71"/>
      <c r="D141" s="98"/>
      <c r="E141" s="84"/>
      <c r="F141" s="93"/>
      <c r="G141" s="98"/>
    </row>
    <row r="142" spans="1:7" s="16" customFormat="1" ht="12" x14ac:dyDescent="0.2">
      <c r="A142" s="81" t="s">
        <v>35</v>
      </c>
      <c r="B142" s="85"/>
      <c r="C142" s="85"/>
      <c r="D142" s="98"/>
      <c r="E142" s="94"/>
      <c r="F142" s="94"/>
      <c r="G142" s="98"/>
    </row>
    <row r="143" spans="1:7" s="16" customFormat="1" ht="12" x14ac:dyDescent="0.2">
      <c r="A143" s="79" t="s">
        <v>75</v>
      </c>
      <c r="B143" s="67">
        <v>2600</v>
      </c>
      <c r="C143" s="66">
        <v>20600</v>
      </c>
      <c r="D143" s="98">
        <f>IFERROR(((B143/C143)-1)*100,)</f>
        <v>-87.378640776699029</v>
      </c>
      <c r="E143" s="66">
        <v>473873</v>
      </c>
      <c r="F143" s="66">
        <v>411380</v>
      </c>
      <c r="G143" s="98">
        <f>IFERROR(((E143/F143)-1)*100,)</f>
        <v>15.191064222859652</v>
      </c>
    </row>
    <row r="144" spans="1:7" s="16" customFormat="1" ht="12" x14ac:dyDescent="0.2">
      <c r="A144" s="79" t="s">
        <v>91</v>
      </c>
      <c r="B144" s="64">
        <v>0</v>
      </c>
      <c r="C144" s="78">
        <v>0</v>
      </c>
      <c r="D144" s="98">
        <f>IFERROR(((B144/C144)-1)*100,)</f>
        <v>0</v>
      </c>
      <c r="E144" s="78">
        <v>0</v>
      </c>
      <c r="F144" s="78">
        <v>0</v>
      </c>
      <c r="G144" s="98">
        <f>IFERROR(((E144/F144)-1)*100,)</f>
        <v>0</v>
      </c>
    </row>
    <row r="145" spans="1:7" s="16" customFormat="1" ht="12" x14ac:dyDescent="0.2">
      <c r="A145" s="81" t="s">
        <v>34</v>
      </c>
      <c r="B145" s="82">
        <f>SUM(B143:B144)</f>
        <v>2600</v>
      </c>
      <c r="C145" s="82">
        <f>SUM(C143:C144)</f>
        <v>20600</v>
      </c>
      <c r="D145" s="98">
        <f>IFERROR(((B145/C145)-1)*100,)</f>
        <v>-87.378640776699029</v>
      </c>
      <c r="E145" s="82">
        <f>SUM(E143:E144)</f>
        <v>473873</v>
      </c>
      <c r="F145" s="82">
        <f>SUM(F143:F144)</f>
        <v>411380</v>
      </c>
      <c r="G145" s="98">
        <f>IFERROR(((E145/F145)-1)*100,)</f>
        <v>15.191064222859652</v>
      </c>
    </row>
    <row r="146" spans="1:7" s="16" customFormat="1" ht="12" x14ac:dyDescent="0.2">
      <c r="A146" s="30" t="s">
        <v>92</v>
      </c>
      <c r="B146" s="45"/>
      <c r="C146" s="45"/>
      <c r="D146" s="45"/>
      <c r="E146" s="50"/>
      <c r="F146" s="50"/>
      <c r="G146" s="45"/>
    </row>
    <row r="147" spans="1:7" s="32" customFormat="1" x14ac:dyDescent="0.2">
      <c r="A147" s="81" t="s">
        <v>33</v>
      </c>
      <c r="B147" s="85"/>
      <c r="C147" s="85"/>
      <c r="D147" s="98"/>
      <c r="E147" s="91"/>
      <c r="F147" s="91"/>
      <c r="G147" s="98"/>
    </row>
    <row r="148" spans="1:7" s="32" customFormat="1" x14ac:dyDescent="0.2">
      <c r="A148" s="79" t="s">
        <v>90</v>
      </c>
      <c r="B148" s="67">
        <v>0</v>
      </c>
      <c r="C148" s="66">
        <v>0</v>
      </c>
      <c r="D148" s="98">
        <f>IFERROR(((B148/C148)-1)*100,IF(B148+C148&lt;&gt;0,100,0))</f>
        <v>0</v>
      </c>
      <c r="E148" s="66">
        <v>9842.2469999999994</v>
      </c>
      <c r="F148" s="66">
        <v>5062317.8650000002</v>
      </c>
      <c r="G148" s="98">
        <f>IFERROR(((E148/F148)-1)*100,IF(E148+F148&lt;&gt;0,100,0))</f>
        <v>-99.805578249677922</v>
      </c>
    </row>
    <row r="149" spans="1:7" s="32" customFormat="1" x14ac:dyDescent="0.2">
      <c r="A149" s="79" t="s">
        <v>72</v>
      </c>
      <c r="B149" s="67">
        <v>2379211.7608099999</v>
      </c>
      <c r="C149" s="66">
        <v>1220709.1211900001</v>
      </c>
      <c r="D149" s="98">
        <f>IFERROR(((B149/C149)-1)*100,IF(B149+C149&lt;&gt;0,100,0))</f>
        <v>94.904070061395231</v>
      </c>
      <c r="E149" s="66">
        <v>903162763.75352001</v>
      </c>
      <c r="F149" s="66">
        <v>805452335.18858004</v>
      </c>
      <c r="G149" s="98">
        <f>IFERROR(((E149/F149)-1)*100,IF(E149+F149&lt;&gt;0,100,0))</f>
        <v>12.13112487184771</v>
      </c>
    </row>
    <row r="150" spans="1:7" s="32" customFormat="1" x14ac:dyDescent="0.2">
      <c r="A150" s="79" t="s">
        <v>74</v>
      </c>
      <c r="B150" s="67">
        <v>1189955.3799999999</v>
      </c>
      <c r="C150" s="66">
        <v>0</v>
      </c>
      <c r="D150" s="98">
        <f>IFERROR(((B150/C150)-1)*100,IF(B150+C150&lt;&gt;0,100,0))</f>
        <v>100</v>
      </c>
      <c r="E150" s="66">
        <v>81234447.280000001</v>
      </c>
      <c r="F150" s="66">
        <v>75825078.480000004</v>
      </c>
      <c r="G150" s="98">
        <f>IFERROR(((E150/F150)-1)*100,IF(E150+F150&lt;&gt;0,100,0))</f>
        <v>7.1340101565826819</v>
      </c>
    </row>
    <row r="151" spans="1:7" s="16" customFormat="1" ht="12" x14ac:dyDescent="0.2">
      <c r="A151" s="81" t="s">
        <v>34</v>
      </c>
      <c r="B151" s="82">
        <f>SUM(B148:B150)</f>
        <v>3569167.1408099998</v>
      </c>
      <c r="C151" s="82">
        <f>SUM(C148:C150)</f>
        <v>1220709.1211900001</v>
      </c>
      <c r="D151" s="98">
        <f>IFERROR(((B151/C151)-1)*100,IF(B151+C151&lt;&gt;0,100,0))</f>
        <v>192.38473595827816</v>
      </c>
      <c r="E151" s="82">
        <f>SUM(E148:E150)</f>
        <v>984407053.28051996</v>
      </c>
      <c r="F151" s="82">
        <f>SUM(F148:F150)</f>
        <v>886339731.53358006</v>
      </c>
      <c r="G151" s="98">
        <f>IFERROR(((E151/F151)-1)*100,IF(E151+F151&lt;&gt;0,100,0))</f>
        <v>11.064303929742604</v>
      </c>
    </row>
    <row r="152" spans="1:7" s="16" customFormat="1" ht="12" x14ac:dyDescent="0.2">
      <c r="A152" s="79"/>
      <c r="B152" s="71"/>
      <c r="C152" s="71"/>
      <c r="D152" s="98"/>
      <c r="E152" s="84"/>
      <c r="F152" s="93"/>
      <c r="G152" s="98"/>
    </row>
    <row r="153" spans="1:7" s="16" customFormat="1" ht="12" x14ac:dyDescent="0.2">
      <c r="A153" s="81" t="s">
        <v>35</v>
      </c>
      <c r="B153" s="85"/>
      <c r="C153" s="85"/>
      <c r="D153" s="98"/>
      <c r="E153" s="94"/>
      <c r="F153" s="94"/>
      <c r="G153" s="98"/>
    </row>
    <row r="154" spans="1:7" s="28" customFormat="1" ht="12" x14ac:dyDescent="0.2">
      <c r="A154" s="79" t="s">
        <v>75</v>
      </c>
      <c r="B154" s="67">
        <v>2430.35</v>
      </c>
      <c r="C154" s="66">
        <v>16394.2</v>
      </c>
      <c r="D154" s="98">
        <f>IFERROR(((B154/C154)-1)*100,IF(B154+C154&lt;&gt;0,100,0))</f>
        <v>-85.175549889595104</v>
      </c>
      <c r="E154" s="66">
        <v>827599.25740999996</v>
      </c>
      <c r="F154" s="66">
        <v>745586.14833</v>
      </c>
      <c r="G154" s="98">
        <f>IFERROR(((E154/F154)-1)*100,IF(E154+F154&lt;&gt;0,100,0))</f>
        <v>10.999816622625946</v>
      </c>
    </row>
    <row r="155" spans="1:7" s="16" customFormat="1" ht="12" x14ac:dyDescent="0.2">
      <c r="A155" s="79" t="s">
        <v>91</v>
      </c>
      <c r="B155" s="64">
        <v>0</v>
      </c>
      <c r="C155" s="78">
        <v>0</v>
      </c>
      <c r="D155" s="98">
        <f>IFERROR(((B155/C155)-1)*100,IF(B155+C155&lt;&gt;0,100,0))</f>
        <v>0</v>
      </c>
      <c r="E155" s="78">
        <v>0</v>
      </c>
      <c r="F155" s="78">
        <v>0</v>
      </c>
      <c r="G155" s="98">
        <f>IFERROR(((E155/F155)-1)*100,IF(E155+F155&lt;&gt;0,100,0))</f>
        <v>0</v>
      </c>
    </row>
    <row r="156" spans="1:7" s="16" customFormat="1" ht="12" x14ac:dyDescent="0.2">
      <c r="A156" s="81" t="s">
        <v>34</v>
      </c>
      <c r="B156" s="82">
        <f>SUM(B154:B155)</f>
        <v>2430.35</v>
      </c>
      <c r="C156" s="82">
        <f>SUM(C154:C155)</f>
        <v>16394.2</v>
      </c>
      <c r="D156" s="98">
        <f>IFERROR(((B156/C156)-1)*100,IF(B156+C156&lt;&gt;0,100,0))</f>
        <v>-85.175549889595104</v>
      </c>
      <c r="E156" s="82">
        <f>SUM(E154:E155)</f>
        <v>827599.25740999996</v>
      </c>
      <c r="F156" s="82">
        <f>SUM(F154:F155)</f>
        <v>745586.14833</v>
      </c>
      <c r="G156" s="98">
        <f>IFERROR(((E156/F156)-1)*100,IF(E156+F156&lt;&gt;0,100,0))</f>
        <v>10.999816622625946</v>
      </c>
    </row>
    <row r="157" spans="1:7" s="16" customFormat="1" ht="12" x14ac:dyDescent="0.2">
      <c r="A157" s="30" t="s">
        <v>93</v>
      </c>
      <c r="B157" s="45"/>
      <c r="C157" s="45"/>
      <c r="D157" s="45"/>
      <c r="E157" s="50"/>
      <c r="F157" s="50"/>
      <c r="G157" s="45"/>
    </row>
    <row r="158" spans="1:7" s="16" customFormat="1" ht="12" x14ac:dyDescent="0.2">
      <c r="A158" s="81" t="s">
        <v>33</v>
      </c>
      <c r="B158" s="85"/>
      <c r="C158" s="85"/>
      <c r="D158" s="98"/>
      <c r="E158" s="91"/>
      <c r="F158" s="91"/>
      <c r="G158" s="92"/>
    </row>
    <row r="159" spans="1:7" s="16" customFormat="1" ht="12" x14ac:dyDescent="0.2">
      <c r="A159" s="79" t="s">
        <v>90</v>
      </c>
      <c r="B159" s="67">
        <v>415</v>
      </c>
      <c r="C159" s="66">
        <v>50540</v>
      </c>
      <c r="D159" s="98">
        <f>IFERROR(((B159/C159)-1)*100,IF(B159+C159&lt;&gt;0,100,0))</f>
        <v>-99.178868223189554</v>
      </c>
      <c r="E159" s="78"/>
      <c r="F159" s="78"/>
      <c r="G159" s="65"/>
    </row>
    <row r="160" spans="1:7" s="16" customFormat="1" ht="12" x14ac:dyDescent="0.2">
      <c r="A160" s="79" t="s">
        <v>72</v>
      </c>
      <c r="B160" s="67">
        <v>1320288</v>
      </c>
      <c r="C160" s="66">
        <v>948855</v>
      </c>
      <c r="D160" s="98">
        <f>IFERROR(((B160/C160)-1)*100,IF(B160+C160&lt;&gt;0,100,0))</f>
        <v>39.145391023918293</v>
      </c>
      <c r="E160" s="78"/>
      <c r="F160" s="78"/>
      <c r="G160" s="65"/>
    </row>
    <row r="161" spans="1:7" s="16" customFormat="1" ht="12" x14ac:dyDescent="0.2">
      <c r="A161" s="79" t="s">
        <v>74</v>
      </c>
      <c r="B161" s="67">
        <v>1692</v>
      </c>
      <c r="C161" s="66">
        <v>1617</v>
      </c>
      <c r="D161" s="98">
        <f>IFERROR(((B161/C161)-1)*100,IF(B161+C161&lt;&gt;0,100,0))</f>
        <v>4.6382189239332128</v>
      </c>
      <c r="E161" s="78"/>
      <c r="F161" s="78"/>
      <c r="G161" s="65"/>
    </row>
    <row r="162" spans="1:7" s="28" customFormat="1" ht="12" x14ac:dyDescent="0.2">
      <c r="A162" s="81" t="s">
        <v>34</v>
      </c>
      <c r="B162" s="82">
        <f>SUM(B159:B161)</f>
        <v>1322395</v>
      </c>
      <c r="C162" s="82">
        <f>SUM(C159:C161)</f>
        <v>1001012</v>
      </c>
      <c r="D162" s="98">
        <f>IFERROR(((B162/C162)-1)*100,IF(B162+C162&lt;&gt;0,100,0))</f>
        <v>32.105808921371583</v>
      </c>
      <c r="E162" s="82"/>
      <c r="F162" s="82"/>
      <c r="G162" s="65"/>
    </row>
    <row r="163" spans="1:7" s="28" customFormat="1" ht="12" x14ac:dyDescent="0.2">
      <c r="A163" s="79"/>
      <c r="B163" s="71"/>
      <c r="C163" s="71"/>
      <c r="D163" s="98"/>
      <c r="E163" s="84"/>
      <c r="F163" s="93"/>
      <c r="G163" s="93"/>
    </row>
    <row r="164" spans="1:7" s="16" customFormat="1" ht="12" x14ac:dyDescent="0.2">
      <c r="A164" s="81" t="s">
        <v>35</v>
      </c>
      <c r="B164" s="85"/>
      <c r="C164" s="85"/>
      <c r="D164" s="98"/>
      <c r="E164" s="94"/>
      <c r="F164" s="94"/>
      <c r="G164" s="94"/>
    </row>
    <row r="165" spans="1:7" s="16" customFormat="1" ht="12" x14ac:dyDescent="0.2">
      <c r="A165" s="79" t="s">
        <v>75</v>
      </c>
      <c r="B165" s="67">
        <v>168832</v>
      </c>
      <c r="C165" s="66">
        <v>143864</v>
      </c>
      <c r="D165" s="98">
        <f>IFERROR(((B165/C165)-1)*100,IF(B165+C165&lt;&gt;0,100,0))</f>
        <v>17.355279986654072</v>
      </c>
      <c r="E165" s="78"/>
      <c r="F165" s="78"/>
      <c r="G165" s="65"/>
    </row>
    <row r="166" spans="1:7" s="16" customFormat="1" ht="12" x14ac:dyDescent="0.2">
      <c r="A166" s="79" t="s">
        <v>91</v>
      </c>
      <c r="B166" s="64">
        <v>0</v>
      </c>
      <c r="C166" s="78">
        <v>0</v>
      </c>
      <c r="D166" s="98">
        <f>IFERROR(((B166/C166)-1)*100,IF(B166+C166&lt;&gt;0,100,0))</f>
        <v>0</v>
      </c>
      <c r="E166" s="78"/>
      <c r="F166" s="78"/>
      <c r="G166" s="65"/>
    </row>
    <row r="167" spans="1:7" s="28" customFormat="1" ht="12" x14ac:dyDescent="0.2">
      <c r="A167" s="81" t="s">
        <v>34</v>
      </c>
      <c r="B167" s="82">
        <f>SUM(B165:B166)</f>
        <v>168832</v>
      </c>
      <c r="C167" s="82">
        <f>SUM(C165:C166)</f>
        <v>143864</v>
      </c>
      <c r="D167" s="98">
        <f>IFERROR(((B167/C167)-1)*100,IF(B167+C167&lt;&gt;0,100,0))</f>
        <v>17.355279986654072</v>
      </c>
      <c r="E167" s="82"/>
      <c r="F167" s="82"/>
      <c r="G167" s="65"/>
    </row>
    <row r="168" spans="1:7" s="32" customFormat="1" ht="15" x14ac:dyDescent="0.25">
      <c r="A168" s="36"/>
      <c r="B168" s="36"/>
      <c r="C168" s="36"/>
      <c r="D168" s="36"/>
      <c r="E168" s="44"/>
      <c r="F168" s="33"/>
      <c r="G168" s="33"/>
    </row>
    <row r="169" spans="1:7" ht="15.75" x14ac:dyDescent="0.25">
      <c r="A169" s="130" t="s">
        <v>60</v>
      </c>
      <c r="B169" s="130"/>
      <c r="C169" s="130"/>
      <c r="D169" s="130"/>
      <c r="E169" s="130"/>
      <c r="F169" s="130"/>
      <c r="G169" s="130"/>
    </row>
    <row r="170" spans="1:7" ht="15.75" x14ac:dyDescent="0.25">
      <c r="A170" s="89"/>
      <c r="B170" s="89"/>
      <c r="C170" s="89"/>
      <c r="D170" s="89"/>
      <c r="E170" s="89"/>
      <c r="F170" s="89"/>
      <c r="G170" s="89"/>
    </row>
    <row r="171" spans="1:7" x14ac:dyDescent="0.2">
      <c r="A171" s="50"/>
      <c r="B171" s="50" t="s">
        <v>0</v>
      </c>
      <c r="C171" s="50" t="s">
        <v>0</v>
      </c>
      <c r="D171" s="50" t="s">
        <v>1</v>
      </c>
      <c r="E171" s="50" t="s">
        <v>2</v>
      </c>
      <c r="F171" s="50" t="s">
        <v>2</v>
      </c>
      <c r="G171" s="50" t="s">
        <v>1</v>
      </c>
    </row>
    <row r="172" spans="1:7" x14ac:dyDescent="0.2">
      <c r="A172" s="50"/>
      <c r="B172" s="50" t="s">
        <v>3</v>
      </c>
      <c r="C172" s="50" t="s">
        <v>3</v>
      </c>
      <c r="D172" s="50" t="s">
        <v>4</v>
      </c>
      <c r="E172" s="50" t="s">
        <v>5</v>
      </c>
      <c r="F172" s="50" t="s">
        <v>5</v>
      </c>
      <c r="G172" s="50" t="s">
        <v>6</v>
      </c>
    </row>
    <row r="173" spans="1:7" x14ac:dyDescent="0.2">
      <c r="A173" s="30" t="s">
        <v>31</v>
      </c>
      <c r="B173" s="45" t="s">
        <v>100</v>
      </c>
      <c r="C173" s="45" t="s">
        <v>101</v>
      </c>
      <c r="D173" s="50" t="s">
        <v>0</v>
      </c>
      <c r="E173" s="131">
        <v>2022</v>
      </c>
      <c r="F173" s="131">
        <v>2021</v>
      </c>
      <c r="G173" s="50" t="s">
        <v>7</v>
      </c>
    </row>
    <row r="174" spans="1:7" x14ac:dyDescent="0.2">
      <c r="A174" s="102" t="s">
        <v>33</v>
      </c>
      <c r="B174" s="104"/>
      <c r="C174" s="104"/>
      <c r="D174" s="105"/>
      <c r="E174" s="106"/>
      <c r="F174" s="106"/>
      <c r="G174" s="107"/>
    </row>
    <row r="175" spans="1:7" x14ac:dyDescent="0.2">
      <c r="A175" s="101" t="s">
        <v>31</v>
      </c>
      <c r="B175" s="112">
        <v>8434</v>
      </c>
      <c r="C175" s="113">
        <v>6041</v>
      </c>
      <c r="D175" s="111">
        <f>IFERROR(((B175/C175)-1)*100,IF(B175+C175&lt;&gt;0,100,0))</f>
        <v>39.612646912762784</v>
      </c>
      <c r="E175" s="113">
        <v>376083</v>
      </c>
      <c r="F175" s="113">
        <v>329605</v>
      </c>
      <c r="G175" s="111">
        <f>IFERROR(((E175/F175)-1)*100,IF(E175+F175&lt;&gt;0,100,0))</f>
        <v>14.101121038819198</v>
      </c>
    </row>
    <row r="176" spans="1:7" x14ac:dyDescent="0.2">
      <c r="A176" s="101" t="s">
        <v>32</v>
      </c>
      <c r="B176" s="112">
        <v>51585</v>
      </c>
      <c r="C176" s="113">
        <v>37334</v>
      </c>
      <c r="D176" s="111">
        <f t="shared" ref="D176:D178" si="5">IFERROR(((B176/C176)-1)*100,IF(B176+C176&lt;&gt;0,100,0))</f>
        <v>38.171639792146571</v>
      </c>
      <c r="E176" s="113">
        <v>2434718</v>
      </c>
      <c r="F176" s="113">
        <v>2390455</v>
      </c>
      <c r="G176" s="111">
        <f>IFERROR(((E176/F176)-1)*100,IF(E176+F176&lt;&gt;0,100,0))</f>
        <v>1.8516558563118846</v>
      </c>
    </row>
    <row r="177" spans="1:7" x14ac:dyDescent="0.2">
      <c r="A177" s="101" t="s">
        <v>92</v>
      </c>
      <c r="B177" s="112">
        <v>24131173</v>
      </c>
      <c r="C177" s="113">
        <v>11766207</v>
      </c>
      <c r="D177" s="111">
        <f t="shared" si="5"/>
        <v>105.088802194284</v>
      </c>
      <c r="E177" s="113">
        <v>1025368541</v>
      </c>
      <c r="F177" s="113">
        <v>786642098</v>
      </c>
      <c r="G177" s="111">
        <f>IFERROR(((E177/F177)-1)*100,IF(E177+F177&lt;&gt;0,100,0))</f>
        <v>30.347529531784613</v>
      </c>
    </row>
    <row r="178" spans="1:7" x14ac:dyDescent="0.2">
      <c r="A178" s="101" t="s">
        <v>93</v>
      </c>
      <c r="B178" s="112">
        <v>121952</v>
      </c>
      <c r="C178" s="113">
        <v>135786</v>
      </c>
      <c r="D178" s="111">
        <f t="shared" si="5"/>
        <v>-10.188090082924607</v>
      </c>
      <c r="E178" s="100"/>
      <c r="F178" s="100"/>
      <c r="G178" s="111"/>
    </row>
    <row r="179" spans="1:7" x14ac:dyDescent="0.2">
      <c r="A179" s="101"/>
      <c r="B179" s="99"/>
      <c r="C179" s="99"/>
      <c r="D179" s="108"/>
      <c r="E179" s="103"/>
      <c r="F179" s="109"/>
      <c r="G179" s="108"/>
    </row>
    <row r="180" spans="1:7" x14ac:dyDescent="0.2">
      <c r="A180" s="102" t="s">
        <v>35</v>
      </c>
      <c r="B180" s="104"/>
      <c r="C180" s="104"/>
      <c r="D180" s="110"/>
      <c r="E180" s="110"/>
      <c r="F180" s="110"/>
      <c r="G180" s="110"/>
    </row>
    <row r="181" spans="1:7" x14ac:dyDescent="0.2">
      <c r="A181" s="101" t="s">
        <v>31</v>
      </c>
      <c r="B181" s="112">
        <v>352</v>
      </c>
      <c r="C181" s="113">
        <v>201</v>
      </c>
      <c r="D181" s="111">
        <f t="shared" ref="D181:D184" si="6">IFERROR(((B181/C181)-1)*100,IF(B181+C181&lt;&gt;0,100,0))</f>
        <v>75.124378109452735</v>
      </c>
      <c r="E181" s="113">
        <v>14289</v>
      </c>
      <c r="F181" s="113">
        <v>15739</v>
      </c>
      <c r="G181" s="111">
        <f t="shared" ref="G181" si="7">IFERROR(((E181/F181)-1)*100,IF(E181+F181&lt;&gt;0,100,0))</f>
        <v>-9.2127835313552282</v>
      </c>
    </row>
    <row r="182" spans="1:7" x14ac:dyDescent="0.2">
      <c r="A182" s="101" t="s">
        <v>32</v>
      </c>
      <c r="B182" s="112">
        <v>4803</v>
      </c>
      <c r="C182" s="113">
        <v>2171</v>
      </c>
      <c r="D182" s="111">
        <f t="shared" si="6"/>
        <v>121.23445416858591</v>
      </c>
      <c r="E182" s="113">
        <v>200687</v>
      </c>
      <c r="F182" s="113">
        <v>200317</v>
      </c>
      <c r="G182" s="111">
        <f t="shared" ref="G182" si="8">IFERROR(((E182/F182)-1)*100,IF(E182+F182&lt;&gt;0,100,0))</f>
        <v>0.18470723902614949</v>
      </c>
    </row>
    <row r="183" spans="1:7" x14ac:dyDescent="0.2">
      <c r="A183" s="101" t="s">
        <v>92</v>
      </c>
      <c r="B183" s="112">
        <v>91330</v>
      </c>
      <c r="C183" s="113">
        <v>24183</v>
      </c>
      <c r="D183" s="111">
        <f t="shared" si="6"/>
        <v>277.66199396270105</v>
      </c>
      <c r="E183" s="113">
        <v>3911255</v>
      </c>
      <c r="F183" s="113">
        <v>3823076</v>
      </c>
      <c r="G183" s="111">
        <f t="shared" ref="G183" si="9">IFERROR(((E183/F183)-1)*100,IF(E183+F183&lt;&gt;0,100,0))</f>
        <v>2.3064935146463128</v>
      </c>
    </row>
    <row r="184" spans="1:7" x14ac:dyDescent="0.2">
      <c r="A184" s="101" t="s">
        <v>93</v>
      </c>
      <c r="B184" s="112">
        <v>41343</v>
      </c>
      <c r="C184" s="113">
        <v>49077</v>
      </c>
      <c r="D184" s="111">
        <f t="shared" si="6"/>
        <v>-15.758909468793936</v>
      </c>
      <c r="E184" s="100"/>
      <c r="F184" s="100"/>
      <c r="G184" s="111"/>
    </row>
    <row r="185" spans="1:7" x14ac:dyDescent="0.2">
      <c r="A185" s="95"/>
      <c r="B185" s="95"/>
      <c r="C185" s="95"/>
      <c r="D185" s="95"/>
      <c r="E185" s="95"/>
      <c r="F185" s="95"/>
      <c r="G185" s="95"/>
    </row>
    <row r="186" spans="1:7" x14ac:dyDescent="0.2">
      <c r="A186" s="96" t="s">
        <v>44</v>
      </c>
      <c r="B186" s="95"/>
      <c r="C186" s="95"/>
      <c r="D186" s="95"/>
      <c r="E186" s="95"/>
      <c r="F186" s="95"/>
      <c r="G186" s="95"/>
    </row>
    <row r="187" spans="1:7" x14ac:dyDescent="0.2">
      <c r="A187" s="96" t="s">
        <v>61</v>
      </c>
      <c r="B187" s="96"/>
      <c r="C187" s="96"/>
      <c r="D187" s="96"/>
      <c r="E187" s="96"/>
      <c r="F187" s="96"/>
      <c r="G187" s="96"/>
    </row>
    <row r="188" spans="1:7" ht="27" customHeight="1" x14ac:dyDescent="0.2">
      <c r="A188" s="129" t="s">
        <v>85</v>
      </c>
      <c r="B188" s="129"/>
      <c r="C188" s="129"/>
      <c r="D188" s="129"/>
      <c r="E188" s="129"/>
      <c r="F188" s="129"/>
      <c r="G188" s="129"/>
    </row>
    <row r="189" spans="1:7" x14ac:dyDescent="0.2">
      <c r="A189" s="97"/>
      <c r="B189" s="97"/>
      <c r="C189" s="97"/>
      <c r="D189" s="97"/>
      <c r="E189" s="97"/>
      <c r="F189" s="97"/>
      <c r="G189" s="97"/>
    </row>
    <row r="190" spans="1:7" x14ac:dyDescent="0.2">
      <c r="A190" s="96" t="s">
        <v>62</v>
      </c>
      <c r="B190" s="96"/>
      <c r="C190" s="96"/>
      <c r="D190" s="96"/>
      <c r="E190" s="96"/>
      <c r="F190" s="96"/>
      <c r="G190" s="96"/>
    </row>
    <row r="191" spans="1:7" x14ac:dyDescent="0.2">
      <c r="A191" s="97" t="s">
        <v>86</v>
      </c>
      <c r="B191" s="97"/>
      <c r="C191" s="97"/>
      <c r="D191" s="97"/>
      <c r="E191" s="97"/>
      <c r="F191" s="97"/>
      <c r="G191" s="97"/>
    </row>
    <row r="192" spans="1:7" x14ac:dyDescent="0.2">
      <c r="A192" s="97"/>
      <c r="B192" s="97"/>
      <c r="C192" s="97"/>
      <c r="D192" s="97"/>
      <c r="E192" s="97"/>
      <c r="F192" s="97"/>
      <c r="G192" s="97"/>
    </row>
    <row r="193" spans="1:7" x14ac:dyDescent="0.2">
      <c r="A193" s="97" t="s">
        <v>80</v>
      </c>
      <c r="B193" s="97"/>
      <c r="C193" s="97"/>
      <c r="D193" s="97"/>
      <c r="E193" s="97"/>
      <c r="F193" s="97"/>
      <c r="G193" s="97"/>
    </row>
    <row r="194" spans="1:7" x14ac:dyDescent="0.2">
      <c r="A194" s="97" t="s">
        <v>81</v>
      </c>
      <c r="B194" s="97"/>
      <c r="C194" s="97"/>
      <c r="D194" s="97"/>
      <c r="E194" s="97"/>
      <c r="F194" s="97"/>
      <c r="G194" s="97"/>
    </row>
    <row r="195" spans="1:7" x14ac:dyDescent="0.2">
      <c r="A195" s="97" t="s">
        <v>82</v>
      </c>
      <c r="B195" s="97"/>
      <c r="C195" s="97"/>
      <c r="D195" s="97"/>
      <c r="E195" s="97"/>
      <c r="F195" s="97"/>
      <c r="G195" s="97"/>
    </row>
    <row r="196" spans="1:7" x14ac:dyDescent="0.2">
      <c r="A196" s="35"/>
      <c r="B196" s="35"/>
      <c r="C196" s="34"/>
      <c r="D196" s="34"/>
      <c r="E196" s="34"/>
      <c r="F196" s="34"/>
      <c r="G196" s="34"/>
    </row>
  </sheetData>
  <mergeCells count="15">
    <mergeCell ref="A95:G95"/>
    <mergeCell ref="A96:G96"/>
    <mergeCell ref="A100:G100"/>
    <mergeCell ref="A101:G101"/>
    <mergeCell ref="A188:G188"/>
    <mergeCell ref="A169:G169"/>
    <mergeCell ref="A120:G120"/>
    <mergeCell ref="A2:G2"/>
    <mergeCell ref="A3:G3"/>
    <mergeCell ref="A6:G6"/>
    <mergeCell ref="A27:G27"/>
    <mergeCell ref="A91:G91"/>
    <mergeCell ref="A63:G63"/>
    <mergeCell ref="A61:G61"/>
    <mergeCell ref="A58:G58"/>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2022-09-26T06:46:54Z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