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930DAA7-9189-44A6-A9D3-5719A42D60C4}" xr6:coauthVersionLast="47" xr6:coauthVersionMax="47" xr10:uidLastSave="{00000000-0000-0000-0000-000000000000}"/>
  <bookViews>
    <workbookView xWindow="7560" yWindow="2805" windowWidth="964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<sst xmlns="http://schemas.openxmlformats.org/spreadsheetml/2006/main" count="270" uniqueCount="102">
  <si>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</si>
  <si>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</si>
  <si>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</si>
  <si>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</si>
  <si>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</si>
  <si>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</si>
  <si>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</si>
  <si>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</si>
  <si>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</si>
  <si>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</si>
  <si>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</si>
  <si>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</si>
  <si>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</si>
  <si>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</si>
  <si>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</si>
  <si>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</si>
  <si>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</si>
  <si>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</si>
  <si>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</si>
  <si>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</si>
  <si>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</si>
  <si>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</si>
  <si>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</si>
  <si>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</si>
  <si>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</si>
  <si>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</si>
  <si>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</si>
  <si>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</si>
  <si>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</si>
  <si>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</si>
  <si>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</si>
  <si>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</si>
  <si>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</si>
  <si>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</si>
  <si>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</si>
  <si>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</si>
  <si>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</si>
  <si>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</si>
  <si>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</si>
  <si>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</si>
  <si>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</si>
  <si>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</si>
  <si>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</si>
  <si>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</si>
  <si>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</si>
  <si>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</si>
  <si>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</si>
  <si>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</si>
  <si>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</si>
  <si>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</si>
  <si>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</si>
  <si>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</si>
  <si>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</si>
  <si>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</si>
  <si>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</si>
  <si>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</si>
  <si>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</si>
  <si>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</si>
  <si>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</si>
  <si>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</si>
  <si>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</si>
  <si>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</si>
  <si>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</si>
  <si>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</si>
  <si>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</si>
  <si>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</si>
  <si>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</si>
  <si>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</si>
  <si>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</si>
  <si>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</si>
  <si>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</si>
  <si>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</si>
  <si>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</si>
  <si>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</si>
  <si>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</si>
  <si>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</si>
  <si>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</si>
  <si>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</si>
  <si>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</si>
  <si>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</si>
  <si>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</si>
  <si>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</si>
  <si>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</si>
  <si>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</si>
  <si>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</si>
  <si>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</si>
  <si>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</si>
  <si>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</si>
  <si>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</si>
  <si>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</si>
  <si>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</si>
  <si>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</si>
  <si>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</si>
  <si>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</si>
  <si>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</si>
  <si>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</si>
  <si>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</si>
  <si>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</si>
  <si>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</si>
  <si>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30 September 2022</t>
  </si>
  <si>
    <t>30.09.2022</t>
  </si>
  <si>
    <t>01.10.2021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</si>
</sst>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1920995</v>
      </c>
      <c r="C11" s="67">
        <v>2055131</v>
      </c>
      <c r="D11" s="98">
        <f>IFERROR(((B11/C11)-1)*100,IF(B11+C11&lt;&gt;0,100,0))</f>
        <v>-6.5268832011195377</v>
      </c>
      <c r="E11" s="67">
        <v>61564440</v>
      </c>
      <c r="F11" s="67">
        <v>63490510</v>
      </c>
      <c r="G11" s="98">
        <f>IFERROR(((E11/F11)-1)*100,IF(E11+F11&lt;&gt;0,100,0))</f>
        <v>-3.0336344754515299</v>
      </c>
    </row>
    <row r="12" spans="1:7" s="16" customFormat="1" ht="12" x14ac:dyDescent="0.2">
      <c r="A12" s="64" t="s">
        <v>9</v>
      </c>
      <c r="B12" s="67">
        <v>1836180.05</v>
      </c>
      <c r="C12" s="67">
        <v>2342624.3640000001</v>
      </c>
      <c r="D12" s="98">
        <f>IFERROR(((B12/C12)-1)*100,IF(B12+C12&lt;&gt;0,100,0))</f>
        <v>-21.618673560418923</v>
      </c>
      <c r="E12" s="67">
        <v>62286620.277000003</v>
      </c>
      <c r="F12" s="67">
        <v>97092113.466999993</v>
      </c>
      <c r="G12" s="98">
        <f>IFERROR(((E12/F12)-1)*100,IF(E12+F12&lt;&gt;0,100,0))</f>
        <v>-35.847909729382707</v>
      </c>
    </row>
    <row r="13" spans="1:7" s="16" customFormat="1" ht="12" x14ac:dyDescent="0.2">
      <c r="A13" s="64" t="s">
        <v>10</v>
      </c>
      <c r="B13" s="67">
        <v>135374301.12524101</v>
      </c>
      <c r="C13" s="67">
        <v>135112302.12308699</v>
      </c>
      <c r="D13" s="98">
        <f>IFERROR(((B13/C13)-1)*100,IF(B13+C13&lt;&gt;0,100,0))</f>
        <v>0.19391202580156808</v>
      </c>
      <c r="E13" s="67">
        <v>4555345031.2076302</v>
      </c>
      <c r="F13" s="67">
        <v>4600007540.9593697</v>
      </c>
      <c r="G13" s="98">
        <f>IFERROR(((E13/F13)-1)*100,IF(E13+F13&lt;&gt;0,100,0))</f>
        <v>-0.97092253336664713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377</v>
      </c>
      <c r="C16" s="67">
        <v>445</v>
      </c>
      <c r="D16" s="98">
        <f>IFERROR(((B16/C16)-1)*100,IF(B16+C16&lt;&gt;0,100,0))</f>
        <v>-15.280898876404493</v>
      </c>
      <c r="E16" s="67">
        <v>15757</v>
      </c>
      <c r="F16" s="67">
        <v>13595</v>
      </c>
      <c r="G16" s="98">
        <f>IFERROR(((E16/F16)-1)*100,IF(E16+F16&lt;&gt;0,100,0))</f>
        <v>15.902905479955876</v>
      </c>
    </row>
    <row r="17" spans="1:7" s="16" customFormat="1" ht="12" x14ac:dyDescent="0.2">
      <c r="A17" s="64" t="s">
        <v>9</v>
      </c>
      <c r="B17" s="67">
        <v>132256.12400000001</v>
      </c>
      <c r="C17" s="67">
        <v>335484.43199999997</v>
      </c>
      <c r="D17" s="98">
        <f>IFERROR(((B17/C17)-1)*100,IF(B17+C17&lt;&gt;0,100,0))</f>
        <v>-60.577567426437227</v>
      </c>
      <c r="E17" s="67">
        <v>6337033.2970000003</v>
      </c>
      <c r="F17" s="67">
        <v>9457539.4250000007</v>
      </c>
      <c r="G17" s="98">
        <f>IFERROR(((E17/F17)-1)*100,IF(E17+F17&lt;&gt;0,100,0))</f>
        <v>-32.994904782012057</v>
      </c>
    </row>
    <row r="18" spans="1:7" s="16" customFormat="1" ht="12" x14ac:dyDescent="0.2">
      <c r="A18" s="64" t="s">
        <v>10</v>
      </c>
      <c r="B18" s="67">
        <v>10901702.055191301</v>
      </c>
      <c r="C18" s="67">
        <v>9348830.4226877205</v>
      </c>
      <c r="D18" s="98">
        <f>IFERROR(((B18/C18)-1)*100,IF(B18+C18&lt;&gt;0,100,0))</f>
        <v>16.610330515088556</v>
      </c>
      <c r="E18" s="67">
        <v>445812329.264651</v>
      </c>
      <c r="F18" s="67">
        <v>411566863.42648399</v>
      </c>
      <c r="G18" s="98">
        <f>IFERROR(((E18/F18)-1)*100,IF(E18+F18&lt;&gt;0,100,0))</f>
        <v>8.3207538996355801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20007731.253169999</v>
      </c>
      <c r="C24" s="66">
        <v>25053433.058320001</v>
      </c>
      <c r="D24" s="65">
        <f>B24-C24</f>
        <v>-5045701.8051500022</v>
      </c>
      <c r="E24" s="67">
        <v>711308864.12029004</v>
      </c>
      <c r="F24" s="67">
        <v>805806739.75321996</v>
      </c>
      <c r="G24" s="65">
        <f>E24-F24</f>
        <v>-94497875.632929921</v>
      </c>
    </row>
    <row r="25" spans="1:7" s="16" customFormat="1" ht="12" x14ac:dyDescent="0.2">
      <c r="A25" s="68" t="s">
        <v>15</v>
      </c>
      <c r="B25" s="66">
        <v>23781476.466759998</v>
      </c>
      <c r="C25" s="66">
        <v>22297949.283909999</v>
      </c>
      <c r="D25" s="65">
        <f>B25-C25</f>
        <v>1483527.1828499995</v>
      </c>
      <c r="E25" s="67">
        <v>781658941.18751001</v>
      </c>
      <c r="F25" s="67">
        <v>893907214.94442999</v>
      </c>
      <c r="G25" s="65">
        <f>E25-F25</f>
        <v>-112248273.75691998</v>
      </c>
    </row>
    <row r="26" spans="1:7" s="28" customFormat="1" ht="12" x14ac:dyDescent="0.2">
      <c r="A26" s="69" t="s">
        <v>16</v>
      </c>
      <c r="B26" s="70">
        <f>B24-B25</f>
        <v>-3773745.2135899998</v>
      </c>
      <c r="C26" s="70">
        <f>C24-C25</f>
        <v>2755483.7744100019</v>
      </c>
      <c r="D26" s="70"/>
      <c r="E26" s="70">
        <f>E24-E25</f>
        <v>-70350077.067219973</v>
      </c>
      <c r="F26" s="70">
        <f>F24-F25</f>
        <v>-88100475.191210032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63726.370842169999</v>
      </c>
      <c r="C33" s="132">
        <v>63661.024227729999</v>
      </c>
      <c r="D33" s="98">
        <f t="shared" ref="D33:D42" si="0">IFERROR(((B33/C33)-1)*100,IF(B33+C33&lt;&gt;0,100,0))</f>
        <v>0.10264775855042263</v>
      </c>
      <c r="E33" s="64"/>
      <c r="F33" s="132">
        <v>64218.36</v>
      </c>
      <c r="G33" s="132">
        <v>62193.93</v>
      </c>
    </row>
    <row r="34" spans="1:7" s="16" customFormat="1" ht="12" x14ac:dyDescent="0.2">
      <c r="A34" s="64" t="s">
        <v>23</v>
      </c>
      <c r="B34" s="132">
        <v>71934.187928069994</v>
      </c>
      <c r="C34" s="132">
        <v>76944.340087880002</v>
      </c>
      <c r="D34" s="98">
        <f t="shared" si="0"/>
        <v>-6.5113979197011673</v>
      </c>
      <c r="E34" s="64"/>
      <c r="F34" s="132">
        <v>73504.14</v>
      </c>
      <c r="G34" s="132">
        <v>71182.02</v>
      </c>
    </row>
    <row r="35" spans="1:7" s="16" customFormat="1" ht="12" x14ac:dyDescent="0.2">
      <c r="A35" s="64" t="s">
        <v>24</v>
      </c>
      <c r="B35" s="132">
        <v>66766.277715620003</v>
      </c>
      <c r="C35" s="132">
        <v>62624.898321549997</v>
      </c>
      <c r="D35" s="98">
        <f t="shared" si="0"/>
        <v>6.6129918052815428</v>
      </c>
      <c r="E35" s="64"/>
      <c r="F35" s="132">
        <v>67677.09</v>
      </c>
      <c r="G35" s="132">
        <v>66237.94</v>
      </c>
    </row>
    <row r="36" spans="1:7" s="16" customFormat="1" ht="12" x14ac:dyDescent="0.2">
      <c r="A36" s="64" t="s">
        <v>25</v>
      </c>
      <c r="B36" s="132">
        <v>57389.697352319999</v>
      </c>
      <c r="C36" s="132">
        <v>57265.617569920003</v>
      </c>
      <c r="D36" s="98">
        <f t="shared" si="0"/>
        <v>0.21667413653314593</v>
      </c>
      <c r="E36" s="64"/>
      <c r="F36" s="132">
        <v>57828.19</v>
      </c>
      <c r="G36" s="132">
        <v>55843.81</v>
      </c>
    </row>
    <row r="37" spans="1:7" s="16" customFormat="1" ht="12" x14ac:dyDescent="0.2">
      <c r="A37" s="64" t="s">
        <v>79</v>
      </c>
      <c r="B37" s="132">
        <v>60230.232036300004</v>
      </c>
      <c r="C37" s="132">
        <v>57212.349820509997</v>
      </c>
      <c r="D37" s="98">
        <f t="shared" si="0"/>
        <v>5.2748789819993203</v>
      </c>
      <c r="E37" s="64"/>
      <c r="F37" s="132">
        <v>60896.55</v>
      </c>
      <c r="G37" s="132">
        <v>54868.81</v>
      </c>
    </row>
    <row r="38" spans="1:7" s="16" customFormat="1" ht="12" x14ac:dyDescent="0.2">
      <c r="A38" s="64" t="s">
        <v>26</v>
      </c>
      <c r="B38" s="132">
        <v>77399.551519760003</v>
      </c>
      <c r="C38" s="132">
        <v>81115.951275900006</v>
      </c>
      <c r="D38" s="98">
        <f t="shared" si="0"/>
        <v>-4.5815893146582187</v>
      </c>
      <c r="E38" s="64"/>
      <c r="F38" s="132">
        <v>79742.070000000007</v>
      </c>
      <c r="G38" s="132">
        <v>76383.88</v>
      </c>
    </row>
    <row r="39" spans="1:7" s="16" customFormat="1" ht="12" x14ac:dyDescent="0.2">
      <c r="A39" s="64" t="s">
        <v>27</v>
      </c>
      <c r="B39" s="132">
        <v>13795.88678364</v>
      </c>
      <c r="C39" s="132">
        <v>14588.54462352</v>
      </c>
      <c r="D39" s="98">
        <f t="shared" si="0"/>
        <v>-5.4334264337928317</v>
      </c>
      <c r="E39" s="64"/>
      <c r="F39" s="132">
        <v>14256.63</v>
      </c>
      <c r="G39" s="132">
        <v>13646.32</v>
      </c>
    </row>
    <row r="40" spans="1:7" s="16" customFormat="1" ht="12" x14ac:dyDescent="0.2">
      <c r="A40" s="64" t="s">
        <v>28</v>
      </c>
      <c r="B40" s="132">
        <v>77714.926156939997</v>
      </c>
      <c r="C40" s="132">
        <v>81798.004345659996</v>
      </c>
      <c r="D40" s="98">
        <f t="shared" si="0"/>
        <v>-4.9916599083100195</v>
      </c>
      <c r="E40" s="64"/>
      <c r="F40" s="132">
        <v>80198.92</v>
      </c>
      <c r="G40" s="132">
        <v>76672.320000000007</v>
      </c>
    </row>
    <row r="41" spans="1:7" s="16" customFormat="1" ht="12" x14ac:dyDescent="0.2">
      <c r="A41" s="64" t="s">
        <v>29</v>
      </c>
      <c r="B41" s="72"/>
      <c r="C41" s="72"/>
      <c r="D41" s="98">
        <f t="shared" si="0"/>
        <v>0</v>
      </c>
      <c r="E41" s="64"/>
      <c r="F41" s="72"/>
      <c r="G41" s="72"/>
    </row>
    <row r="42" spans="1:7" s="16" customFormat="1" ht="12" x14ac:dyDescent="0.2">
      <c r="A42" s="64" t="s">
        <v>78</v>
      </c>
      <c r="B42" s="132">
        <v>1109.38570213</v>
      </c>
      <c r="C42" s="132">
        <v>1175.79072081</v>
      </c>
      <c r="D42" s="98">
        <f t="shared" si="0"/>
        <v>-5.6476903163731107</v>
      </c>
      <c r="E42" s="64"/>
      <c r="F42" s="132">
        <v>1213.3</v>
      </c>
      <c r="G42" s="132">
        <v>1099.3499999999999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18476.772383794301</v>
      </c>
      <c r="D48" s="72"/>
      <c r="E48" s="133">
        <v>18226.5019443702</v>
      </c>
      <c r="F48" s="72"/>
      <c r="G48" s="98">
        <f>IFERROR(((C48/E48)-1)*100,IF(C48+E48&lt;&gt;0,100,0))</f>
        <v>1.3731128451743624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1826</v>
      </c>
      <c r="D54" s="75"/>
      <c r="E54" s="134">
        <v>410856</v>
      </c>
      <c r="F54" s="134">
        <v>41301693.969999999</v>
      </c>
      <c r="G54" s="134">
        <v>8785062.9120000005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7369</v>
      </c>
      <c r="C68" s="66">
        <v>6558</v>
      </c>
      <c r="D68" s="98">
        <f>IFERROR(((B68/C68)-1)*100,IF(B68+C68&lt;&gt;0,100,0))</f>
        <v>12.366575175358353</v>
      </c>
      <c r="E68" s="66">
        <v>257256</v>
      </c>
      <c r="F68" s="66">
        <v>247426</v>
      </c>
      <c r="G68" s="98">
        <f>IFERROR(((E68/F68)-1)*100,IF(E68+F68&lt;&gt;0,100,0))</f>
        <v>3.9729050301908542</v>
      </c>
    </row>
    <row r="69" spans="1:7" s="16" customFormat="1" ht="12" x14ac:dyDescent="0.2">
      <c r="A69" s="79" t="s">
        <v>54</v>
      </c>
      <c r="B69" s="67">
        <v>216771782.85100001</v>
      </c>
      <c r="C69" s="66">
        <v>191784727.69499999</v>
      </c>
      <c r="D69" s="98">
        <f>IFERROR(((B69/C69)-1)*100,IF(B69+C69&lt;&gt;0,100,0))</f>
        <v>13.028699133821299</v>
      </c>
      <c r="E69" s="66">
        <v>7654955323.5150003</v>
      </c>
      <c r="F69" s="66">
        <v>7528415687.1719999</v>
      </c>
      <c r="G69" s="98">
        <f>IFERROR(((E69/F69)-1)*100,IF(E69+F69&lt;&gt;0,100,0))</f>
        <v>1.6808269043726787</v>
      </c>
    </row>
    <row r="70" spans="1:7" s="62" customFormat="1" ht="12" x14ac:dyDescent="0.2">
      <c r="A70" s="79" t="s">
        <v>55</v>
      </c>
      <c r="B70" s="67">
        <v>204487877.76021001</v>
      </c>
      <c r="C70" s="66">
        <v>188066182.76392001</v>
      </c>
      <c r="D70" s="98">
        <f>IFERROR(((B70/C70)-1)*100,IF(B70+C70&lt;&gt;0,100,0))</f>
        <v>8.7318702144894456</v>
      </c>
      <c r="E70" s="66">
        <v>7324687015.1196899</v>
      </c>
      <c r="F70" s="66">
        <v>7416094733.9123497</v>
      </c>
      <c r="G70" s="98">
        <f>IFERROR(((E70/F70)-1)*100,IF(E70+F70&lt;&gt;0,100,0))</f>
        <v>-1.232558672351769</v>
      </c>
    </row>
    <row r="71" spans="1:7" s="16" customFormat="1" ht="12" x14ac:dyDescent="0.2">
      <c r="A71" s="79" t="s">
        <v>94</v>
      </c>
      <c r="B71" s="98">
        <f>IFERROR(B69/B68/1000,)</f>
        <v>29.416716359207495</v>
      </c>
      <c r="C71" s="98">
        <f>IFERROR(C69/C68/1000,)</f>
        <v>29.24439275617566</v>
      </c>
      <c r="D71" s="98">
        <f>IFERROR(((B71/C71)-1)*100,IF(B71+C71&lt;&gt;0,100,0))</f>
        <v>0.5892534834577523</v>
      </c>
      <c r="E71" s="98">
        <f>IFERROR(E69/E68/1000,)</f>
        <v>29.756177984245266</v>
      </c>
      <c r="F71" s="98">
        <f>IFERROR(F69/F68/1000,)</f>
        <v>30.426938507561857</v>
      </c>
      <c r="G71" s="98">
        <f>IFERROR(((E71/F71)-1)*100,IF(E71+F71&lt;&gt;0,100,0))</f>
        <v>-2.2044956088825396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2698</v>
      </c>
      <c r="C74" s="66">
        <v>3080</v>
      </c>
      <c r="D74" s="98">
        <f>IFERROR(((B74/C74)-1)*100,IF(B74+C74&lt;&gt;0,100,0))</f>
        <v>-12.402597402597404</v>
      </c>
      <c r="E74" s="66">
        <v>106066</v>
      </c>
      <c r="F74" s="66">
        <v>112491</v>
      </c>
      <c r="G74" s="98">
        <f>IFERROR(((E74/F74)-1)*100,IF(E74+F74&lt;&gt;0,100,0))</f>
        <v>-5.7115680365540378</v>
      </c>
    </row>
    <row r="75" spans="1:7" s="16" customFormat="1" ht="12" x14ac:dyDescent="0.2">
      <c r="A75" s="79" t="s">
        <v>54</v>
      </c>
      <c r="B75" s="67">
        <v>485000316.63800001</v>
      </c>
      <c r="C75" s="66">
        <v>633911688.62800002</v>
      </c>
      <c r="D75" s="98">
        <f>IFERROR(((B75/C75)-1)*100,IF(B75+C75&lt;&gt;0,100,0))</f>
        <v>-23.490870205011483</v>
      </c>
      <c r="E75" s="66">
        <v>19883238512.194</v>
      </c>
      <c r="F75" s="66">
        <v>18053903539.228001</v>
      </c>
      <c r="G75" s="98">
        <f>IFERROR(((E75/F75)-1)*100,IF(E75+F75&lt;&gt;0,100,0))</f>
        <v>10.132628486638207</v>
      </c>
    </row>
    <row r="76" spans="1:7" s="16" customFormat="1" ht="12" x14ac:dyDescent="0.2">
      <c r="A76" s="79" t="s">
        <v>55</v>
      </c>
      <c r="B76" s="67">
        <v>420420265.02964997</v>
      </c>
      <c r="C76" s="66">
        <v>614956214.25547004</v>
      </c>
      <c r="D76" s="98">
        <f>IFERROR(((B76/C76)-1)*100,IF(B76+C76&lt;&gt;0,100,0))</f>
        <v>-31.634113895628413</v>
      </c>
      <c r="E76" s="66">
        <v>18651623983.488602</v>
      </c>
      <c r="F76" s="66">
        <v>17451280361.517799</v>
      </c>
      <c r="G76" s="98">
        <f>IFERROR(((E76/F76)-1)*100,IF(E76+F76&lt;&gt;0,100,0))</f>
        <v>6.8782553320139606</v>
      </c>
    </row>
    <row r="77" spans="1:7" s="16" customFormat="1" ht="12" x14ac:dyDescent="0.2">
      <c r="A77" s="79" t="s">
        <v>94</v>
      </c>
      <c r="B77" s="98">
        <f>IFERROR(B75/B74/1000,)</f>
        <v>179.76290461008153</v>
      </c>
      <c r="C77" s="98">
        <f>IFERROR(C75/C74/1000,)</f>
        <v>205.81548332077924</v>
      </c>
      <c r="D77" s="98">
        <f>IFERROR(((B77/C77)-1)*100,IF(B77+C77&lt;&gt;0,100,0))</f>
        <v>-12.658220990153957</v>
      </c>
      <c r="E77" s="98">
        <f>IFERROR(E75/E74/1000,)</f>
        <v>187.46100081264495</v>
      </c>
      <c r="F77" s="98">
        <f>IFERROR(F75/F74/1000,)</f>
        <v>160.49198192946992</v>
      </c>
      <c r="G77" s="98">
        <f>IFERROR(((E77/F77)-1)*100,IF(E77+F77&lt;&gt;0,100,0))</f>
        <v>16.803966502841796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220</v>
      </c>
      <c r="C80" s="66">
        <v>277</v>
      </c>
      <c r="D80" s="98">
        <f>IFERROR(((B80/C80)-1)*100,IF(B80+C80&lt;&gt;0,100,0))</f>
        <v>-20.57761732851986</v>
      </c>
      <c r="E80" s="66">
        <v>7771</v>
      </c>
      <c r="F80" s="66">
        <v>6298</v>
      </c>
      <c r="G80" s="98">
        <f>IFERROR(((E80/F80)-1)*100,IF(E80+F80&lt;&gt;0,100,0))</f>
        <v>23.388377262623059</v>
      </c>
    </row>
    <row r="81" spans="1:7" s="16" customFormat="1" ht="12" x14ac:dyDescent="0.2">
      <c r="A81" s="79" t="s">
        <v>54</v>
      </c>
      <c r="B81" s="67">
        <v>16215259.187000001</v>
      </c>
      <c r="C81" s="66">
        <v>26785737.710999999</v>
      </c>
      <c r="D81" s="98">
        <f>IFERROR(((B81/C81)-1)*100,IF(B81+C81&lt;&gt;0,100,0))</f>
        <v>-39.46308531072885</v>
      </c>
      <c r="E81" s="66">
        <v>920621243.97399998</v>
      </c>
      <c r="F81" s="66">
        <v>537596725.55799997</v>
      </c>
      <c r="G81" s="98">
        <f>IFERROR(((E81/F81)-1)*100,IF(E81+F81&lt;&gt;0,100,0))</f>
        <v>71.247554199374761</v>
      </c>
    </row>
    <row r="82" spans="1:7" s="16" customFormat="1" ht="12" x14ac:dyDescent="0.2">
      <c r="A82" s="79" t="s">
        <v>55</v>
      </c>
      <c r="B82" s="67">
        <v>4309729.8649710696</v>
      </c>
      <c r="C82" s="66">
        <v>8943585.8129294403</v>
      </c>
      <c r="D82" s="98">
        <f>IFERROR(((B82/C82)-1)*100,IF(B82+C82&lt;&gt;0,100,0))</f>
        <v>-51.812058886485566</v>
      </c>
      <c r="E82" s="66">
        <v>346811896.68815202</v>
      </c>
      <c r="F82" s="66">
        <v>176931533.48027</v>
      </c>
      <c r="G82" s="98">
        <f>IFERROR(((E82/F82)-1)*100,IF(E82+F82&lt;&gt;0,100,0))</f>
        <v>96.014746419877568</v>
      </c>
    </row>
    <row r="83" spans="1:7" s="32" customFormat="1" x14ac:dyDescent="0.2">
      <c r="A83" s="79" t="s">
        <v>94</v>
      </c>
      <c r="B83" s="98">
        <f>IFERROR(B81/B80/1000,)</f>
        <v>73.705723577272735</v>
      </c>
      <c r="C83" s="98">
        <f>IFERROR(C81/C80/1000,)</f>
        <v>96.699414119133564</v>
      </c>
      <c r="D83" s="98">
        <f>IFERROR(((B83/C83)-1)*100,IF(B83+C83&lt;&gt;0,100,0))</f>
        <v>-23.778521050326773</v>
      </c>
      <c r="E83" s="98">
        <f>IFERROR(E81/E80/1000,)</f>
        <v>118.4688256304208</v>
      </c>
      <c r="F83" s="98">
        <f>IFERROR(F81/F80/1000,)</f>
        <v>85.359911965385834</v>
      </c>
      <c r="G83" s="98">
        <f>IFERROR(((E83/F83)-1)*100,IF(E83+F83&lt;&gt;0,100,0))</f>
        <v>38.787427145497652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10287</v>
      </c>
      <c r="C86" s="64">
        <f>C68+C74+C80</f>
        <v>9915</v>
      </c>
      <c r="D86" s="98">
        <f>IFERROR(((B86/C86)-1)*100,IF(B86+C86&lt;&gt;0,100,0))</f>
        <v>3.7518910741300981</v>
      </c>
      <c r="E86" s="64">
        <f>E68+E74+E80</f>
        <v>371093</v>
      </c>
      <c r="F86" s="64">
        <f>F68+F74+F80</f>
        <v>366215</v>
      </c>
      <c r="G86" s="98">
        <f>IFERROR(((E86/F86)-1)*100,IF(E86+F86&lt;&gt;0,100,0))</f>
        <v>1.3320044236309281</v>
      </c>
    </row>
    <row r="87" spans="1:7" s="62" customFormat="1" ht="12" x14ac:dyDescent="0.2">
      <c r="A87" s="79" t="s">
        <v>54</v>
      </c>
      <c r="B87" s="64">
        <f t="shared" ref="B87:C87" si="1">B69+B75+B81</f>
        <v>717987358.67600012</v>
      </c>
      <c r="C87" s="64">
        <f t="shared" si="1"/>
        <v>852482154.03399992</v>
      </c>
      <c r="D87" s="98">
        <f>IFERROR(((B87/C87)-1)*100,IF(B87+C87&lt;&gt;0,100,0))</f>
        <v>-15.776845852028909</v>
      </c>
      <c r="E87" s="64">
        <f t="shared" ref="E87:F87" si="2">E69+E75+E81</f>
        <v>28458815079.682999</v>
      </c>
      <c r="F87" s="64">
        <f t="shared" si="2"/>
        <v>26119915951.958</v>
      </c>
      <c r="G87" s="98">
        <f>IFERROR(((E87/F87)-1)*100,IF(E87+F87&lt;&gt;0,100,0))</f>
        <v>8.954466515232685</v>
      </c>
    </row>
    <row r="88" spans="1:7" s="62" customFormat="1" ht="12" x14ac:dyDescent="0.2">
      <c r="A88" s="79" t="s">
        <v>55</v>
      </c>
      <c r="B88" s="64">
        <f t="shared" ref="B88:C88" si="3">B70+B76+B82</f>
        <v>629217872.65483105</v>
      </c>
      <c r="C88" s="64">
        <f t="shared" si="3"/>
        <v>811965982.8323195</v>
      </c>
      <c r="D88" s="98">
        <f>IFERROR(((B88/C88)-1)*100,IF(B88+C88&lt;&gt;0,100,0))</f>
        <v>-22.506867780349872</v>
      </c>
      <c r="E88" s="64">
        <f t="shared" ref="E88:F88" si="4">E70+E76+E82</f>
        <v>26323122895.296444</v>
      </c>
      <c r="F88" s="64">
        <f t="shared" si="4"/>
        <v>25044306628.910419</v>
      </c>
      <c r="G88" s="98">
        <f>IFERROR(((E88/F88)-1)*100,IF(E88+F88&lt;&gt;0,100,0))</f>
        <v>5.1062154977363106</v>
      </c>
    </row>
    <row r="89" spans="1:7" s="63" customFormat="1" x14ac:dyDescent="0.2">
      <c r="A89" s="79" t="s">
        <v>95</v>
      </c>
      <c r="B89" s="98">
        <f>IFERROR((B75/B87)*100,IF(B75+B87&lt;&gt;0,100,0))</f>
        <v>67.549979923373812</v>
      </c>
      <c r="C89" s="98">
        <f>IFERROR((C75/C87)*100,IF(C75+C87&lt;&gt;0,100,0))</f>
        <v>74.36069900446472</v>
      </c>
      <c r="D89" s="98">
        <f>IFERROR(((B89/C89)-1)*100,IF(B89+C89&lt;&gt;0,100,0))</f>
        <v>-9.1590304721072986</v>
      </c>
      <c r="E89" s="98">
        <f>IFERROR((E75/E87)*100,IF(E75+E87&lt;&gt;0,100,0))</f>
        <v>69.866712498472296</v>
      </c>
      <c r="F89" s="98">
        <f>IFERROR((F75/F87)*100,IF(F75+F87&lt;&gt;0,100,0))</f>
        <v>69.119301809524558</v>
      </c>
      <c r="G89" s="98">
        <f>IFERROR(((E89/F89)-1)*100,IF(E89+F89&lt;&gt;0,100,0))</f>
        <v>1.081334257408173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47574852.604000002</v>
      </c>
      <c r="C97" s="135">
        <v>70487802.550999999</v>
      </c>
      <c r="D97" s="65">
        <f>B97-C97</f>
        <v>-22912949.946999997</v>
      </c>
      <c r="E97" s="135">
        <v>2598505359.3099999</v>
      </c>
      <c r="F97" s="135">
        <v>2374641660.5380001</v>
      </c>
      <c r="G97" s="80">
        <f>E97-F97</f>
        <v>223863698.77199984</v>
      </c>
    </row>
    <row r="98" spans="1:7" s="62" customFormat="1" ht="13.5" x14ac:dyDescent="0.2">
      <c r="A98" s="114" t="s">
        <v>88</v>
      </c>
      <c r="B98" s="66">
        <v>49180478.148999996</v>
      </c>
      <c r="C98" s="135">
        <v>70401586.653999999</v>
      </c>
      <c r="D98" s="65">
        <f>B98-C98</f>
        <v>-21221108.505000003</v>
      </c>
      <c r="E98" s="135">
        <v>2560621699.3520002</v>
      </c>
      <c r="F98" s="135">
        <v>2354129244.177</v>
      </c>
      <c r="G98" s="80">
        <f>E98-F98</f>
        <v>206492455.17500019</v>
      </c>
    </row>
    <row r="99" spans="1:7" s="62" customFormat="1" ht="12" x14ac:dyDescent="0.2">
      <c r="A99" s="115" t="s">
        <v>16</v>
      </c>
      <c r="B99" s="65">
        <f>B97-B98</f>
        <v>-1605625.5449999943</v>
      </c>
      <c r="C99" s="65">
        <f>C97-C98</f>
        <v>86215.896999999881</v>
      </c>
      <c r="D99" s="82"/>
      <c r="E99" s="65">
        <f>E97-E98</f>
        <v>37883659.957999706</v>
      </c>
      <c r="F99" s="82">
        <f>F97-F98</f>
        <v>20512416.361000061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18531407.526000001</v>
      </c>
      <c r="C102" s="135">
        <v>17675480.767000001</v>
      </c>
      <c r="D102" s="65">
        <f>B102-C102</f>
        <v>855926.75899999961</v>
      </c>
      <c r="E102" s="135">
        <v>864138013.72500002</v>
      </c>
      <c r="F102" s="135">
        <v>829494554.52999997</v>
      </c>
      <c r="G102" s="80">
        <f>E102-F102</f>
        <v>34643459.195000052</v>
      </c>
    </row>
    <row r="103" spans="1:7" s="16" customFormat="1" ht="13.5" x14ac:dyDescent="0.2">
      <c r="A103" s="79" t="s">
        <v>88</v>
      </c>
      <c r="B103" s="66">
        <v>25221825.340999998</v>
      </c>
      <c r="C103" s="135">
        <v>27502377.943</v>
      </c>
      <c r="D103" s="65">
        <f>B103-C103</f>
        <v>-2280552.6020000018</v>
      </c>
      <c r="E103" s="135">
        <v>993470018.81400001</v>
      </c>
      <c r="F103" s="135">
        <v>922628974.88399994</v>
      </c>
      <c r="G103" s="80">
        <f>E103-F103</f>
        <v>70841043.930000067</v>
      </c>
    </row>
    <row r="104" spans="1:7" s="28" customFormat="1" ht="12" x14ac:dyDescent="0.2">
      <c r="A104" s="81" t="s">
        <v>16</v>
      </c>
      <c r="B104" s="65">
        <f>B102-B103</f>
        <v>-6690417.8149999976</v>
      </c>
      <c r="C104" s="65">
        <f>C102-C103</f>
        <v>-9826897.175999999</v>
      </c>
      <c r="D104" s="82"/>
      <c r="E104" s="65">
        <f>E102-E103</f>
        <v>-129332005.08899999</v>
      </c>
      <c r="F104" s="82">
        <f>F102-F103</f>
        <v>-93134420.353999972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811.67166928826305</v>
      </c>
      <c r="C111" s="137">
        <v>800.64327671216995</v>
      </c>
      <c r="D111" s="98">
        <f>IFERROR(((B111/C111)-1)*100,IF(B111+C111&lt;&gt;0,100,0))</f>
        <v>1.3774414769809784</v>
      </c>
      <c r="E111" s="84"/>
      <c r="F111" s="136">
        <v>816.621376520068</v>
      </c>
      <c r="G111" s="136">
        <v>806.60267855340203</v>
      </c>
    </row>
    <row r="112" spans="1:7" s="16" customFormat="1" ht="12" x14ac:dyDescent="0.2">
      <c r="A112" s="79" t="s">
        <v>50</v>
      </c>
      <c r="B112" s="136">
        <v>800.21347491978702</v>
      </c>
      <c r="C112" s="137">
        <v>790.59287980553597</v>
      </c>
      <c r="D112" s="98">
        <f>IFERROR(((B112/C112)-1)*100,IF(B112+C112&lt;&gt;0,100,0))</f>
        <v>1.2168836021666962</v>
      </c>
      <c r="E112" s="84"/>
      <c r="F112" s="136">
        <v>805.104994363164</v>
      </c>
      <c r="G112" s="136">
        <v>795.18678340722795</v>
      </c>
    </row>
    <row r="113" spans="1:7" s="16" customFormat="1" ht="12" x14ac:dyDescent="0.2">
      <c r="A113" s="79" t="s">
        <v>51</v>
      </c>
      <c r="B113" s="136">
        <v>868.87171857643602</v>
      </c>
      <c r="C113" s="137">
        <v>843.861874235855</v>
      </c>
      <c r="D113" s="98">
        <f>IFERROR(((B113/C113)-1)*100,IF(B113+C113&lt;&gt;0,100,0))</f>
        <v>2.9637367327713715</v>
      </c>
      <c r="E113" s="84"/>
      <c r="F113" s="136">
        <v>874.01512886119804</v>
      </c>
      <c r="G113" s="136">
        <v>863.83183117659098</v>
      </c>
    </row>
    <row r="114" spans="1:7" s="28" customFormat="1" ht="12" x14ac:dyDescent="0.2">
      <c r="A114" s="81" t="s">
        <v>52</v>
      </c>
      <c r="B114" s="85"/>
      <c r="C114" s="84"/>
      <c r="D114" s="86"/>
      <c r="E114" s="84"/>
      <c r="F114" s="71"/>
      <c r="G114" s="71"/>
    </row>
    <row r="115" spans="1:7" s="16" customFormat="1" ht="12" x14ac:dyDescent="0.2">
      <c r="A115" s="79" t="s">
        <v>56</v>
      </c>
      <c r="B115" s="136">
        <v>626.61718150354204</v>
      </c>
      <c r="C115" s="137">
        <v>606.32342299764605</v>
      </c>
      <c r="D115" s="98">
        <f>IFERROR(((B115/C115)-1)*100,IF(B115+C115&lt;&gt;0,100,0))</f>
        <v>3.3470187256768424</v>
      </c>
      <c r="E115" s="84"/>
      <c r="F115" s="136">
        <v>626.89643211386203</v>
      </c>
      <c r="G115" s="136">
        <v>625.822205923654</v>
      </c>
    </row>
    <row r="116" spans="1:7" s="16" customFormat="1" ht="12" x14ac:dyDescent="0.2">
      <c r="A116" s="79" t="s">
        <v>57</v>
      </c>
      <c r="B116" s="136">
        <v>812.96176028414902</v>
      </c>
      <c r="C116" s="137">
        <v>798.63398821376404</v>
      </c>
      <c r="D116" s="98">
        <f>IFERROR(((B116/C116)-1)*100,IF(B116+C116&lt;&gt;0,100,0))</f>
        <v>1.7940348497351932</v>
      </c>
      <c r="E116" s="84"/>
      <c r="F116" s="136">
        <v>814.47414675101197</v>
      </c>
      <c r="G116" s="136">
        <v>810.62917727890101</v>
      </c>
    </row>
    <row r="117" spans="1:7" s="16" customFormat="1" ht="12" x14ac:dyDescent="0.2">
      <c r="A117" s="79" t="s">
        <v>59</v>
      </c>
      <c r="B117" s="136">
        <v>925.23472761853395</v>
      </c>
      <c r="C117" s="137">
        <v>906.70434351743802</v>
      </c>
      <c r="D117" s="98">
        <f>IFERROR(((B117/C117)-1)*100,IF(B117+C117&lt;&gt;0,100,0))</f>
        <v>2.0437074371133734</v>
      </c>
      <c r="E117" s="84"/>
      <c r="F117" s="136">
        <v>929.85158816341004</v>
      </c>
      <c r="G117" s="136">
        <v>919.73475378484102</v>
      </c>
    </row>
    <row r="118" spans="1:7" s="16" customFormat="1" ht="12" x14ac:dyDescent="0.2">
      <c r="A118" s="79" t="s">
        <v>58</v>
      </c>
      <c r="B118" s="136">
        <v>861.46448962737202</v>
      </c>
      <c r="C118" s="137">
        <v>852.52214013027299</v>
      </c>
      <c r="D118" s="98">
        <f>IFERROR(((B118/C118)-1)*100,IF(B118+C118&lt;&gt;0,100,0))</f>
        <v>1.0489287111924872</v>
      </c>
      <c r="E118" s="84"/>
      <c r="F118" s="136">
        <v>868.80481954583399</v>
      </c>
      <c r="G118" s="136">
        <v>854.710500658265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16</v>
      </c>
      <c r="G126" s="98">
        <f>IFERROR(((E126/F126)-1)*100,IF(E126+F126&lt;&gt;0,100,0))</f>
        <v>-50</v>
      </c>
    </row>
    <row r="127" spans="1:7" s="16" customFormat="1" ht="12" x14ac:dyDescent="0.2">
      <c r="A127" s="79" t="s">
        <v>72</v>
      </c>
      <c r="B127" s="67">
        <v>196</v>
      </c>
      <c r="C127" s="66">
        <v>107</v>
      </c>
      <c r="D127" s="98">
        <f>IFERROR(((B127/C127)-1)*100,IF(B127+C127&lt;&gt;0,100,0))</f>
        <v>83.177570093457945</v>
      </c>
      <c r="E127" s="66">
        <v>10942</v>
      </c>
      <c r="F127" s="66">
        <v>8054</v>
      </c>
      <c r="G127" s="98">
        <f>IFERROR(((E127/F127)-1)*100,IF(E127+F127&lt;&gt;0,100,0))</f>
        <v>35.857958778246825</v>
      </c>
    </row>
    <row r="128" spans="1:7" s="16" customFormat="1" ht="12" x14ac:dyDescent="0.2">
      <c r="A128" s="79" t="s">
        <v>74</v>
      </c>
      <c r="B128" s="67">
        <v>2</v>
      </c>
      <c r="C128" s="66">
        <v>4</v>
      </c>
      <c r="D128" s="98">
        <f>IFERROR(((B128/C128)-1)*100,IF(B128+C128&lt;&gt;0,100,0))</f>
        <v>-50</v>
      </c>
      <c r="E128" s="66">
        <v>288</v>
      </c>
      <c r="F128" s="66">
        <v>313</v>
      </c>
      <c r="G128" s="98">
        <f>IFERROR(((E128/F128)-1)*100,IF(E128+F128&lt;&gt;0,100,0))</f>
        <v>-7.9872204472843489</v>
      </c>
    </row>
    <row r="129" spans="1:7" s="28" customFormat="1" ht="12" x14ac:dyDescent="0.2">
      <c r="A129" s="81" t="s">
        <v>34</v>
      </c>
      <c r="B129" s="82">
        <f>SUM(B126:B128)</f>
        <v>198</v>
      </c>
      <c r="C129" s="82">
        <f>SUM(C126:C128)</f>
        <v>111</v>
      </c>
      <c r="D129" s="98">
        <f>IFERROR(((B129/C129)-1)*100,IF(B129+C129&lt;&gt;0,100,0))</f>
        <v>78.378378378378372</v>
      </c>
      <c r="E129" s="82">
        <f>SUM(E126:E128)</f>
        <v>11238</v>
      </c>
      <c r="F129" s="82">
        <f>SUM(F126:F128)</f>
        <v>8383</v>
      </c>
      <c r="G129" s="98">
        <f>IFERROR(((E129/F129)-1)*100,IF(E129+F129&lt;&gt;0,100,0))</f>
        <v>34.057020159847305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56</v>
      </c>
      <c r="C132" s="66">
        <v>21</v>
      </c>
      <c r="D132" s="98">
        <f>IFERROR(((B132/C132)-1)*100,IF(B132+C132&lt;&gt;0,100,0))</f>
        <v>166.66666666666666</v>
      </c>
      <c r="E132" s="66">
        <v>895</v>
      </c>
      <c r="F132" s="66">
        <v>852</v>
      </c>
      <c r="G132" s="98">
        <f>IFERROR(((E132/F132)-1)*100,IF(E132+F132&lt;&gt;0,100,0))</f>
        <v>5.0469483568075013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56</v>
      </c>
      <c r="C134" s="82">
        <f>SUM(C132:C133)</f>
        <v>21</v>
      </c>
      <c r="D134" s="98">
        <f>IFERROR(((B134/C134)-1)*100,IF(B134+C134&lt;&gt;0,100,0))</f>
        <v>166.66666666666666</v>
      </c>
      <c r="E134" s="82">
        <f>SUM(E132:E133)</f>
        <v>895</v>
      </c>
      <c r="F134" s="82">
        <f>SUM(F132:F133)</f>
        <v>852</v>
      </c>
      <c r="G134" s="98">
        <f>IFERROR(((E134/F134)-1)*100,IF(E134+F134&lt;&gt;0,100,0))</f>
        <v>5.0469483568075013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210940</v>
      </c>
      <c r="G137" s="98">
        <f>IFERROR(((E137/F137)-1)*100,IF(E137+F137&lt;&gt;0,100,0))</f>
        <v>-99.799943111785339</v>
      </c>
    </row>
    <row r="138" spans="1:7" s="16" customFormat="1" ht="12" x14ac:dyDescent="0.2">
      <c r="A138" s="79" t="s">
        <v>72</v>
      </c>
      <c r="B138" s="67">
        <v>84605</v>
      </c>
      <c r="C138" s="66">
        <v>9239</v>
      </c>
      <c r="D138" s="98">
        <f>IFERROR(((B138/C138)-1)*100,IF(B138+C138&lt;&gt;0,100,0))</f>
        <v>815.73763394306752</v>
      </c>
      <c r="E138" s="66">
        <v>10229075</v>
      </c>
      <c r="F138" s="66">
        <v>8574809</v>
      </c>
      <c r="G138" s="98">
        <f>IFERROR(((E138/F138)-1)*100,IF(E138+F138&lt;&gt;0,100,0))</f>
        <v>19.29216149304316</v>
      </c>
    </row>
    <row r="139" spans="1:7" s="16" customFormat="1" ht="12" x14ac:dyDescent="0.2">
      <c r="A139" s="79" t="s">
        <v>74</v>
      </c>
      <c r="B139" s="67">
        <v>7</v>
      </c>
      <c r="C139" s="66">
        <v>8</v>
      </c>
      <c r="D139" s="98">
        <f>IFERROR(((B139/C139)-1)*100,IF(B139+C139&lt;&gt;0,100,0))</f>
        <v>-12.5</v>
      </c>
      <c r="E139" s="66">
        <v>12280</v>
      </c>
      <c r="F139" s="66">
        <v>13365</v>
      </c>
      <c r="G139" s="98">
        <f>IFERROR(((E139/F139)-1)*100,IF(E139+F139&lt;&gt;0,100,0))</f>
        <v>-8.1182192293303359</v>
      </c>
    </row>
    <row r="140" spans="1:7" s="16" customFormat="1" ht="12" x14ac:dyDescent="0.2">
      <c r="A140" s="81" t="s">
        <v>34</v>
      </c>
      <c r="B140" s="82">
        <f>SUM(B137:B139)</f>
        <v>84612</v>
      </c>
      <c r="C140" s="82">
        <f>SUM(C137:C139)</f>
        <v>9247</v>
      </c>
      <c r="D140" s="98">
        <f>IFERROR(((B140/C140)-1)*100,IF(B140+C140&lt;&gt;0,100,0))</f>
        <v>815.02108792040656</v>
      </c>
      <c r="E140" s="82">
        <f>SUM(E137:E139)</f>
        <v>10241777</v>
      </c>
      <c r="F140" s="82">
        <f>SUM(F137:F139)</f>
        <v>8799114</v>
      </c>
      <c r="G140" s="98">
        <f>IFERROR(((E140/F140)-1)*100,IF(E140+F140&lt;&gt;0,100,0))</f>
        <v>16.395548460901853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25681</v>
      </c>
      <c r="C143" s="66">
        <v>9700</v>
      </c>
      <c r="D143" s="98">
        <f>IFERROR(((B143/C143)-1)*100,)</f>
        <v>164.7525773195876</v>
      </c>
      <c r="E143" s="66">
        <v>499554</v>
      </c>
      <c r="F143" s="66">
        <v>421080</v>
      </c>
      <c r="G143" s="98">
        <f>IFERROR(((E143/F143)-1)*100,)</f>
        <v>18.63636363636363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25681</v>
      </c>
      <c r="C145" s="82">
        <f>SUM(C143:C144)</f>
        <v>9700</v>
      </c>
      <c r="D145" s="98">
        <f>IFERROR(((B145/C145)-1)*100,)</f>
        <v>164.7525773195876</v>
      </c>
      <c r="E145" s="82">
        <f>SUM(E143:E144)</f>
        <v>499554</v>
      </c>
      <c r="F145" s="82">
        <f>SUM(F143:F144)</f>
        <v>421080</v>
      </c>
      <c r="G145" s="98">
        <f>IFERROR(((E145/F145)-1)*100,)</f>
        <v>18.63636363636363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5062317.8650000002</v>
      </c>
      <c r="G148" s="98">
        <f>IFERROR(((E148/F148)-1)*100,IF(E148+F148&lt;&gt;0,100,0))</f>
        <v>-99.805578249677922</v>
      </c>
    </row>
    <row r="149" spans="1:7" s="32" customFormat="1" x14ac:dyDescent="0.2">
      <c r="A149" s="79" t="s">
        <v>72</v>
      </c>
      <c r="B149" s="67">
        <v>7563790.1419399995</v>
      </c>
      <c r="C149" s="66">
        <v>863201.19998000003</v>
      </c>
      <c r="D149" s="98">
        <f>IFERROR(((B149/C149)-1)*100,IF(B149+C149&lt;&gt;0,100,0))</f>
        <v>776.24879832364093</v>
      </c>
      <c r="E149" s="66">
        <v>910726553.89546001</v>
      </c>
      <c r="F149" s="66">
        <v>806315536.38856006</v>
      </c>
      <c r="G149" s="98">
        <f>IFERROR(((E149/F149)-1)*100,IF(E149+F149&lt;&gt;0,100,0))</f>
        <v>12.949151144296533</v>
      </c>
    </row>
    <row r="150" spans="1:7" s="32" customFormat="1" x14ac:dyDescent="0.2">
      <c r="A150" s="79" t="s">
        <v>74</v>
      </c>
      <c r="B150" s="67">
        <v>56486.64</v>
      </c>
      <c r="C150" s="66">
        <v>38624.21</v>
      </c>
      <c r="D150" s="98">
        <f>IFERROR(((B150/C150)-1)*100,IF(B150+C150&lt;&gt;0,100,0))</f>
        <v>46.246719350376367</v>
      </c>
      <c r="E150" s="66">
        <v>81290933.920000002</v>
      </c>
      <c r="F150" s="66">
        <v>75863702.689999998</v>
      </c>
      <c r="G150" s="98">
        <f>IFERROR(((E150/F150)-1)*100,IF(E150+F150&lt;&gt;0,100,0))</f>
        <v>7.1539234674283803</v>
      </c>
    </row>
    <row r="151" spans="1:7" s="16" customFormat="1" ht="12" x14ac:dyDescent="0.2">
      <c r="A151" s="81" t="s">
        <v>34</v>
      </c>
      <c r="B151" s="82">
        <f>SUM(B148:B150)</f>
        <v>7620276.7819399992</v>
      </c>
      <c r="C151" s="82">
        <f>SUM(C148:C150)</f>
        <v>901825.40998</v>
      </c>
      <c r="D151" s="98">
        <f>IFERROR(((B151/C151)-1)*100,IF(B151+C151&lt;&gt;0,100,0))</f>
        <v>744.98359633812004</v>
      </c>
      <c r="E151" s="82">
        <f>SUM(E148:E150)</f>
        <v>992027330.06245995</v>
      </c>
      <c r="F151" s="82">
        <f>SUM(F148:F150)</f>
        <v>887241556.94356012</v>
      </c>
      <c r="G151" s="98">
        <f>IFERROR(((E151/F151)-1)*100,IF(E151+F151&lt;&gt;0,100,0))</f>
        <v>11.810286871579168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42583.701000000001</v>
      </c>
      <c r="C154" s="66">
        <v>14732.2</v>
      </c>
      <c r="D154" s="98">
        <f>IFERROR(((B154/C154)-1)*100,IF(B154+C154&lt;&gt;0,100,0))</f>
        <v>189.05187955634597</v>
      </c>
      <c r="E154" s="66">
        <v>870182.95840999996</v>
      </c>
      <c r="F154" s="66">
        <v>760318.34832999995</v>
      </c>
      <c r="G154" s="98">
        <f>IFERROR(((E154/F154)-1)*100,IF(E154+F154&lt;&gt;0,100,0))</f>
        <v>14.449817016952426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42583.701000000001</v>
      </c>
      <c r="C156" s="82">
        <f>SUM(C154:C155)</f>
        <v>14732.2</v>
      </c>
      <c r="D156" s="98">
        <f>IFERROR(((B156/C156)-1)*100,IF(B156+C156&lt;&gt;0,100,0))</f>
        <v>189.05187955634597</v>
      </c>
      <c r="E156" s="82">
        <f>SUM(E154:E155)</f>
        <v>870182.95840999996</v>
      </c>
      <c r="F156" s="82">
        <f>SUM(F154:F155)</f>
        <v>760318.34832999995</v>
      </c>
      <c r="G156" s="98">
        <f>IFERROR(((E156/F156)-1)*100,IF(E156+F156&lt;&gt;0,100,0))</f>
        <v>14.449817016952426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50540</v>
      </c>
      <c r="D159" s="98">
        <f>IFERROR(((B159/C159)-1)*100,IF(B159+C159&lt;&gt;0,100,0))</f>
        <v>-99.178868223189554</v>
      </c>
      <c r="E159" s="78"/>
      <c r="F159" s="78"/>
      <c r="G159" s="65"/>
    </row>
    <row r="160" spans="1:7" s="16" customFormat="1" ht="12" x14ac:dyDescent="0.2">
      <c r="A160" s="79" t="s">
        <v>72</v>
      </c>
      <c r="B160" s="67">
        <v>1313187</v>
      </c>
      <c r="C160" s="66">
        <v>948522</v>
      </c>
      <c r="D160" s="98">
        <f>IFERROR(((B160/C160)-1)*100,IF(B160+C160&lt;&gt;0,100,0))</f>
        <v>38.445602737733033</v>
      </c>
      <c r="E160" s="78"/>
      <c r="F160" s="78"/>
      <c r="G160" s="65"/>
    </row>
    <row r="161" spans="1:7" s="16" customFormat="1" ht="12" x14ac:dyDescent="0.2">
      <c r="A161" s="79" t="s">
        <v>74</v>
      </c>
      <c r="B161" s="67">
        <v>1699</v>
      </c>
      <c r="C161" s="66">
        <v>1623</v>
      </c>
      <c r="D161" s="98">
        <f>IFERROR(((B161/C161)-1)*100,IF(B161+C161&lt;&gt;0,100,0))</f>
        <v>4.6826863832409193</v>
      </c>
      <c r="E161" s="78"/>
      <c r="F161" s="78"/>
      <c r="G161" s="65"/>
    </row>
    <row r="162" spans="1:7" s="28" customFormat="1" ht="12" x14ac:dyDescent="0.2">
      <c r="A162" s="81" t="s">
        <v>34</v>
      </c>
      <c r="B162" s="82">
        <f>SUM(B159:B161)</f>
        <v>1315301</v>
      </c>
      <c r="C162" s="82">
        <f>SUM(C159:C161)</f>
        <v>1000685</v>
      </c>
      <c r="D162" s="98">
        <f>IFERROR(((B162/C162)-1)*100,IF(B162+C162&lt;&gt;0,100,0))</f>
        <v>31.440063556463826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177994</v>
      </c>
      <c r="C165" s="66">
        <v>146564</v>
      </c>
      <c r="D165" s="98">
        <f>IFERROR(((B165/C165)-1)*100,IF(B165+C165&lt;&gt;0,100,0))</f>
        <v>21.4445566441964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177994</v>
      </c>
      <c r="C167" s="82">
        <f>SUM(C165:C166)</f>
        <v>146564</v>
      </c>
      <c r="D167" s="98">
        <f>IFERROR(((B167/C167)-1)*100,IF(B167+C167&lt;&gt;0,100,0))</f>
        <v>21.4445566441964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8253</v>
      </c>
      <c r="C175" s="113">
        <v>10240</v>
      </c>
      <c r="D175" s="111">
        <f>IFERROR(((B175/C175)-1)*100,IF(B175+C175&lt;&gt;0,100,0))</f>
        <v>-19.404296875000004</v>
      </c>
      <c r="E175" s="113">
        <v>384336</v>
      </c>
      <c r="F175" s="113">
        <v>339845</v>
      </c>
      <c r="G175" s="111">
        <f>IFERROR(((E175/F175)-1)*100,IF(E175+F175&lt;&gt;0,100,0))</f>
        <v>13.09155644484985</v>
      </c>
    </row>
    <row r="176" spans="1:7" x14ac:dyDescent="0.2">
      <c r="A176" s="101" t="s">
        <v>32</v>
      </c>
      <c r="B176" s="112">
        <v>32103</v>
      </c>
      <c r="C176" s="113">
        <v>50627</v>
      </c>
      <c r="D176" s="111">
        <f t="shared" ref="D176:D178" si="5">IFERROR(((B176/C176)-1)*100,IF(B176+C176&lt;&gt;0,100,0))</f>
        <v>-36.589171785805995</v>
      </c>
      <c r="E176" s="113">
        <v>2466821</v>
      </c>
      <c r="F176" s="113">
        <v>2441082</v>
      </c>
      <c r="G176" s="111">
        <f>IFERROR(((E176/F176)-1)*100,IF(E176+F176&lt;&gt;0,100,0))</f>
        <v>1.0544094790752689</v>
      </c>
    </row>
    <row r="177" spans="1:7" x14ac:dyDescent="0.2">
      <c r="A177" s="101" t="s">
        <v>92</v>
      </c>
      <c r="B177" s="112">
        <v>14754380</v>
      </c>
      <c r="C177" s="113">
        <v>17085066</v>
      </c>
      <c r="D177" s="111">
        <f t="shared" si="5"/>
        <v>-13.641656403317381</v>
      </c>
      <c r="E177" s="113">
        <v>1040122922</v>
      </c>
      <c r="F177" s="113">
        <v>803727163</v>
      </c>
      <c r="G177" s="111">
        <f>IFERROR(((E177/F177)-1)*100,IF(E177+F177&lt;&gt;0,100,0))</f>
        <v>29.412438683498877</v>
      </c>
    </row>
    <row r="178" spans="1:7" x14ac:dyDescent="0.2">
      <c r="A178" s="101" t="s">
        <v>93</v>
      </c>
      <c r="B178" s="112">
        <v>124250</v>
      </c>
      <c r="C178" s="113">
        <v>140799</v>
      </c>
      <c r="D178" s="111">
        <f t="shared" si="5"/>
        <v>-11.753634613882202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266</v>
      </c>
      <c r="C181" s="113">
        <v>545</v>
      </c>
      <c r="D181" s="111">
        <f t="shared" ref="D181:D184" si="6">IFERROR(((B181/C181)-1)*100,IF(B181+C181&lt;&gt;0,100,0))</f>
        <v>-51.192660550458712</v>
      </c>
      <c r="E181" s="113">
        <v>14555</v>
      </c>
      <c r="F181" s="113">
        <v>16284</v>
      </c>
      <c r="G181" s="111">
        <f t="shared" ref="G181" si="7">IFERROR(((E181/F181)-1)*100,IF(E181+F181&lt;&gt;0,100,0))</f>
        <v>-10.617784328174896</v>
      </c>
    </row>
    <row r="182" spans="1:7" x14ac:dyDescent="0.2">
      <c r="A182" s="101" t="s">
        <v>32</v>
      </c>
      <c r="B182" s="112">
        <v>2733</v>
      </c>
      <c r="C182" s="113">
        <v>4795</v>
      </c>
      <c r="D182" s="111">
        <f t="shared" si="6"/>
        <v>-43.003128258602707</v>
      </c>
      <c r="E182" s="113">
        <v>203420</v>
      </c>
      <c r="F182" s="113">
        <v>205112</v>
      </c>
      <c r="G182" s="111">
        <f t="shared" ref="G182" si="8">IFERROR(((E182/F182)-1)*100,IF(E182+F182&lt;&gt;0,100,0))</f>
        <v>-0.82491516829829026</v>
      </c>
    </row>
    <row r="183" spans="1:7" x14ac:dyDescent="0.2">
      <c r="A183" s="101" t="s">
        <v>92</v>
      </c>
      <c r="B183" s="112">
        <v>57337</v>
      </c>
      <c r="C183" s="113">
        <v>50287</v>
      </c>
      <c r="D183" s="111">
        <f t="shared" si="6"/>
        <v>14.01952790979777</v>
      </c>
      <c r="E183" s="113">
        <v>3968592</v>
      </c>
      <c r="F183" s="113">
        <v>3873363</v>
      </c>
      <c r="G183" s="111">
        <f t="shared" ref="G183" si="9">IFERROR(((E183/F183)-1)*100,IF(E183+F183&lt;&gt;0,100,0))</f>
        <v>2.458561203791132</v>
      </c>
    </row>
    <row r="184" spans="1:7" x14ac:dyDescent="0.2">
      <c r="A184" s="101" t="s">
        <v>93</v>
      </c>
      <c r="B184" s="112">
        <v>42285</v>
      </c>
      <c r="C184" s="113">
        <v>50283</v>
      </c>
      <c r="D184" s="111">
        <f t="shared" si="6"/>
        <v>-15.905972197362928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2022-10-03T07:34:57Z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