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D7160844-AE81-4B1D-B55E-41AA8F6131D9}" xr6:coauthVersionLast="47" xr6:coauthVersionMax="47" xr10:uidLastSave="{00000000-0000-0000-0000-000000000000}"/>
  <bookViews>
    <workbookView xWindow="2340" yWindow="234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<sst xmlns="http://schemas.openxmlformats.org/spreadsheetml/2006/main" count="270" uniqueCount="102">
  <si>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</si>
  <si>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</si>
  <si>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</si>
  <si>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</si>
  <si>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</si>
  <si>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</si>
  <si>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</si>
  <si>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</si>
  <si>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</si>
  <si>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</si>
  <si>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</si>
  <si>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</si>
  <si>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</si>
  <si>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</si>
  <si>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</si>
  <si>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</si>
  <si>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</si>
  <si>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</si>
  <si>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</si>
  <si>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</si>
  <si>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</si>
  <si>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</si>
  <si>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</si>
  <si>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</si>
  <si>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</si>
  <si>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</si>
  <si>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</si>
  <si>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</si>
  <si>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</si>
  <si>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</si>
  <si>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</si>
  <si>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</si>
  <si>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</si>
  <si>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</si>
  <si>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</si>
  <si>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</si>
  <si>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</si>
  <si>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</si>
  <si>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</si>
  <si>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</si>
  <si>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</si>
  <si>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</si>
  <si>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</si>
  <si>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</si>
  <si>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</si>
  <si>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</si>
  <si>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</si>
  <si>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</si>
  <si>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</si>
  <si>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</si>
  <si>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</si>
  <si>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</si>
  <si>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</si>
  <si>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</si>
  <si>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</si>
  <si>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</si>
  <si>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</si>
  <si>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</si>
  <si>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</si>
  <si>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</si>
  <si>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</si>
  <si>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</si>
  <si>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</si>
  <si>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</si>
  <si>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</si>
  <si>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</si>
  <si>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</si>
  <si>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</si>
  <si>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</si>
  <si>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</si>
  <si>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</si>
  <si>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</si>
  <si>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</si>
  <si>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</si>
  <si>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</si>
  <si>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</si>
  <si>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</si>
  <si>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</si>
  <si>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</si>
  <si>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</si>
  <si>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</si>
  <si>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</si>
  <si>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</si>
  <si>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</si>
  <si>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</si>
  <si>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</si>
  <si>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</si>
  <si>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</si>
  <si>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</si>
  <si>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</si>
  <si>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</si>
  <si>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</si>
  <si>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</si>
  <si>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</si>
  <si>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</si>
  <si>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</si>
  <si>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</si>
  <si>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</si>
  <si>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</si>
  <si>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28 October 2022</t>
  </si>
  <si>
    <t>28.10.2022</t>
  </si>
  <si>
    <t>29.10.2021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</si>
</sst>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1701710</v>
      </c>
      <c r="C11" s="67">
        <v>1365820</v>
      </c>
      <c r="D11" s="98">
        <f>IFERROR(((B11/C11)-1)*100,IF(B11+C11&lt;&gt;0,100,0))</f>
        <v>24.592552459328452</v>
      </c>
      <c r="E11" s="67">
        <v>68054220</v>
      </c>
      <c r="F11" s="67">
        <v>69457224</v>
      </c>
      <c r="G11" s="98">
        <f>IFERROR(((E11/F11)-1)*100,IF(E11+F11&lt;&gt;0,100,0))</f>
        <v>-2.0199540367464186</v>
      </c>
    </row>
    <row r="12" spans="1:7" s="16" customFormat="1" ht="12" x14ac:dyDescent="0.2">
      <c r="A12" s="64" t="s">
        <v>9</v>
      </c>
      <c r="B12" s="67">
        <v>1532364.841</v>
      </c>
      <c r="C12" s="67">
        <v>2111296.54</v>
      </c>
      <c r="D12" s="98">
        <f>IFERROR(((B12/C12)-1)*100,IF(B12+C12&lt;&gt;0,100,0))</f>
        <v>-27.420671991438972</v>
      </c>
      <c r="E12" s="67">
        <v>68870790.511000007</v>
      </c>
      <c r="F12" s="67">
        <v>106927122.719</v>
      </c>
      <c r="G12" s="98">
        <f>IFERROR(((E12/F12)-1)*100,IF(E12+F12&lt;&gt;0,100,0))</f>
        <v>-35.590906441960882</v>
      </c>
    </row>
    <row r="13" spans="1:7" s="16" customFormat="1" ht="12" x14ac:dyDescent="0.2">
      <c r="A13" s="64" t="s">
        <v>10</v>
      </c>
      <c r="B13" s="67">
        <v>119715448.746076</v>
      </c>
      <c r="C13" s="67">
        <v>102436854.038877</v>
      </c>
      <c r="D13" s="98">
        <f>IFERROR(((B13/C13)-1)*100,IF(B13+C13&lt;&gt;0,100,0))</f>
        <v>16.867556964060416</v>
      </c>
      <c r="E13" s="67">
        <v>4985775266.5016098</v>
      </c>
      <c r="F13" s="67">
        <v>5008613861.6152802</v>
      </c>
      <c r="G13" s="98">
        <f>IFERROR(((E13/F13)-1)*100,IF(E13+F13&lt;&gt;0,100,0))</f>
        <v>-0.45598634162437035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329</v>
      </c>
      <c r="C16" s="67">
        <v>418</v>
      </c>
      <c r="D16" s="98">
        <f>IFERROR(((B16/C16)-1)*100,IF(B16+C16&lt;&gt;0,100,0))</f>
        <v>-21.291866028708128</v>
      </c>
      <c r="E16" s="67">
        <v>17104</v>
      </c>
      <c r="F16" s="67">
        <v>15093</v>
      </c>
      <c r="G16" s="98">
        <f>IFERROR(((E16/F16)-1)*100,IF(E16+F16&lt;&gt;0,100,0))</f>
        <v>13.324057510104016</v>
      </c>
    </row>
    <row r="17" spans="1:7" s="16" customFormat="1" ht="12" x14ac:dyDescent="0.2">
      <c r="A17" s="64" t="s">
        <v>9</v>
      </c>
      <c r="B17" s="67">
        <v>126235.728</v>
      </c>
      <c r="C17" s="67">
        <v>184319.49799999999</v>
      </c>
      <c r="D17" s="98">
        <f>IFERROR(((B17/C17)-1)*100,IF(B17+C17&lt;&gt;0,100,0))</f>
        <v>-31.512547847759432</v>
      </c>
      <c r="E17" s="67">
        <v>6974670.6160000004</v>
      </c>
      <c r="F17" s="67">
        <v>10111262.528000001</v>
      </c>
      <c r="G17" s="98">
        <f>IFERROR(((E17/F17)-1)*100,IF(E17+F17&lt;&gt;0,100,0))</f>
        <v>-31.020774144813114</v>
      </c>
    </row>
    <row r="18" spans="1:7" s="16" customFormat="1" ht="12" x14ac:dyDescent="0.2">
      <c r="A18" s="64" t="s">
        <v>10</v>
      </c>
      <c r="B18" s="67">
        <v>15860644.258181401</v>
      </c>
      <c r="C18" s="67">
        <v>12000255.2462226</v>
      </c>
      <c r="D18" s="98">
        <f>IFERROR(((B18/C18)-1)*100,IF(B18+C18&lt;&gt;0,100,0))</f>
        <v>32.169224176910419</v>
      </c>
      <c r="E18" s="67">
        <v>490164072.51508999</v>
      </c>
      <c r="F18" s="67">
        <v>451950407.87292099</v>
      </c>
      <c r="G18" s="98">
        <f>IFERROR(((E18/F18)-1)*100,IF(E18+F18&lt;&gt;0,100,0))</f>
        <v>8.4552782731228007</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18184336.088160001</v>
      </c>
      <c r="C24" s="66">
        <v>13643624.88346</v>
      </c>
      <c r="D24" s="65">
        <f>B24-C24</f>
        <v>4540711.2047000006</v>
      </c>
      <c r="E24" s="67">
        <v>778695540.23051</v>
      </c>
      <c r="F24" s="67">
        <v>865427997.54315996</v>
      </c>
      <c r="G24" s="65">
        <f>E24-F24</f>
        <v>-86732457.312649965</v>
      </c>
    </row>
    <row r="25" spans="1:7" s="16" customFormat="1" ht="12" x14ac:dyDescent="0.2">
      <c r="A25" s="68" t="s">
        <v>15</v>
      </c>
      <c r="B25" s="66">
        <v>16115545.032050001</v>
      </c>
      <c r="C25" s="66">
        <v>20282914.099410001</v>
      </c>
      <c r="D25" s="65">
        <f>B25-C25</f>
        <v>-4167369.0673600007</v>
      </c>
      <c r="E25" s="67">
        <v>848759257.48460996</v>
      </c>
      <c r="F25" s="67">
        <v>973978038.34473002</v>
      </c>
      <c r="G25" s="65">
        <f>E25-F25</f>
        <v>-125218780.86012006</v>
      </c>
    </row>
    <row r="26" spans="1:7" s="28" customFormat="1" ht="12" x14ac:dyDescent="0.2">
      <c r="A26" s="69" t="s">
        <v>16</v>
      </c>
      <c r="B26" s="70">
        <f>B24-B25</f>
        <v>2068791.0561100002</v>
      </c>
      <c r="C26" s="70">
        <f>C24-C25</f>
        <v>-6639289.215950001</v>
      </c>
      <c r="D26" s="70"/>
      <c r="E26" s="70">
        <f>E24-E25</f>
        <v>-70063717.254099965</v>
      </c>
      <c r="F26" s="70">
        <f>F24-F25</f>
        <v>-108550040.80157006</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66385.582548289996</v>
      </c>
      <c r="C33" s="132">
        <v>67464.688530629996</v>
      </c>
      <c r="D33" s="98">
        <f t="shared" ref="D33:D42" si="0">IFERROR(((B33/C33)-1)*100,IF(B33+C33&lt;&gt;0,100,0))</f>
        <v>-1.5995122868611045</v>
      </c>
      <c r="E33" s="64"/>
      <c r="F33" s="132">
        <v>67371.78</v>
      </c>
      <c r="G33" s="132">
        <v>64662.96</v>
      </c>
    </row>
    <row r="34" spans="1:7" s="16" customFormat="1" ht="12" x14ac:dyDescent="0.2">
      <c r="A34" s="64" t="s">
        <v>23</v>
      </c>
      <c r="B34" s="132">
        <v>78144.840014789996</v>
      </c>
      <c r="C34" s="132">
        <v>78129.861085779994</v>
      </c>
      <c r="D34" s="98">
        <f t="shared" si="0"/>
        <v>1.9171836224773919E-2</v>
      </c>
      <c r="E34" s="64"/>
      <c r="F34" s="132">
        <v>78227.73</v>
      </c>
      <c r="G34" s="132">
        <v>75067.399999999994</v>
      </c>
    </row>
    <row r="35" spans="1:7" s="16" customFormat="1" ht="12" x14ac:dyDescent="0.2">
      <c r="A35" s="64" t="s">
        <v>24</v>
      </c>
      <c r="B35" s="132">
        <v>68914.879161930003</v>
      </c>
      <c r="C35" s="132">
        <v>64364.386397360002</v>
      </c>
      <c r="D35" s="98">
        <f t="shared" si="0"/>
        <v>7.0698922482956394</v>
      </c>
      <c r="E35" s="64"/>
      <c r="F35" s="132">
        <v>69142.36</v>
      </c>
      <c r="G35" s="132">
        <v>66791.61</v>
      </c>
    </row>
    <row r="36" spans="1:7" s="16" customFormat="1" ht="12" x14ac:dyDescent="0.2">
      <c r="A36" s="64" t="s">
        <v>25</v>
      </c>
      <c r="B36" s="132">
        <v>59687.056499170001</v>
      </c>
      <c r="C36" s="132">
        <v>60807.874549289998</v>
      </c>
      <c r="D36" s="98">
        <f t="shared" si="0"/>
        <v>-1.8432120155942644</v>
      </c>
      <c r="E36" s="64"/>
      <c r="F36" s="132">
        <v>60740.94</v>
      </c>
      <c r="G36" s="132">
        <v>58189.02</v>
      </c>
    </row>
    <row r="37" spans="1:7" s="16" customFormat="1" ht="12" x14ac:dyDescent="0.2">
      <c r="A37" s="64" t="s">
        <v>79</v>
      </c>
      <c r="B37" s="132">
        <v>62567.2935383</v>
      </c>
      <c r="C37" s="132">
        <v>62989.62311552</v>
      </c>
      <c r="D37" s="98">
        <f t="shared" si="0"/>
        <v>-0.67047484384129552</v>
      </c>
      <c r="E37" s="64"/>
      <c r="F37" s="132">
        <v>63807.94</v>
      </c>
      <c r="G37" s="132">
        <v>60704.3</v>
      </c>
    </row>
    <row r="38" spans="1:7" s="16" customFormat="1" ht="12" x14ac:dyDescent="0.2">
      <c r="A38" s="64" t="s">
        <v>26</v>
      </c>
      <c r="B38" s="132">
        <v>77459.583382650002</v>
      </c>
      <c r="C38" s="132">
        <v>87489.628259019999</v>
      </c>
      <c r="D38" s="98">
        <f t="shared" si="0"/>
        <v>-11.464267337695444</v>
      </c>
      <c r="E38" s="64"/>
      <c r="F38" s="132">
        <v>79233.350000000006</v>
      </c>
      <c r="G38" s="132">
        <v>75856.429999999993</v>
      </c>
    </row>
    <row r="39" spans="1:7" s="16" customFormat="1" ht="12" x14ac:dyDescent="0.2">
      <c r="A39" s="64" t="s">
        <v>27</v>
      </c>
      <c r="B39" s="132">
        <v>15689.0022763</v>
      </c>
      <c r="C39" s="132">
        <v>13956.136429100001</v>
      </c>
      <c r="D39" s="98">
        <f t="shared" si="0"/>
        <v>12.416515530665006</v>
      </c>
      <c r="E39" s="64"/>
      <c r="F39" s="132">
        <v>15697.54</v>
      </c>
      <c r="G39" s="132">
        <v>14825.02</v>
      </c>
    </row>
    <row r="40" spans="1:7" s="16" customFormat="1" ht="12" x14ac:dyDescent="0.2">
      <c r="A40" s="64" t="s">
        <v>28</v>
      </c>
      <c r="B40" s="132">
        <v>80856.851357239997</v>
      </c>
      <c r="C40" s="132">
        <v>85112.68900626</v>
      </c>
      <c r="D40" s="98">
        <f t="shared" si="0"/>
        <v>-5.0002387407910298</v>
      </c>
      <c r="E40" s="64"/>
      <c r="F40" s="132">
        <v>82156.81</v>
      </c>
      <c r="G40" s="132">
        <v>78518.850000000006</v>
      </c>
    </row>
    <row r="41" spans="1:7" s="16" customFormat="1" ht="12" x14ac:dyDescent="0.2">
      <c r="A41" s="64" t="s">
        <v>29</v>
      </c>
      <c r="B41" s="72"/>
      <c r="C41" s="72"/>
      <c r="D41" s="98">
        <f t="shared" si="0"/>
        <v>0</v>
      </c>
      <c r="E41" s="64"/>
      <c r="F41" s="72"/>
      <c r="G41" s="72"/>
    </row>
    <row r="42" spans="1:7" s="16" customFormat="1" ht="12" x14ac:dyDescent="0.2">
      <c r="A42" s="64" t="s">
        <v>78</v>
      </c>
      <c r="B42" s="132">
        <v>1093.47297673</v>
      </c>
      <c r="C42" s="132">
        <v>1332.7873332300001</v>
      </c>
      <c r="D42" s="98">
        <f t="shared" si="0"/>
        <v>-17.955929692100504</v>
      </c>
      <c r="E42" s="64"/>
      <c r="F42" s="132">
        <v>1133.1600000000001</v>
      </c>
      <c r="G42" s="132">
        <v>1085.48</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18937.884332097601</v>
      </c>
      <c r="D48" s="72"/>
      <c r="E48" s="133">
        <v>19470.042859969399</v>
      </c>
      <c r="F48" s="72"/>
      <c r="G48" s="98">
        <f>IFERROR(((C48/E48)-1)*100,IF(C48+E48&lt;&gt;0,100,0))</f>
        <v>-2.7332170334659178</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3464</v>
      </c>
      <c r="D54" s="75"/>
      <c r="E54" s="134">
        <v>923808</v>
      </c>
      <c r="F54" s="134">
        <v>95136190.644999996</v>
      </c>
      <c r="G54" s="134">
        <v>9110853.9120000005</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5427</v>
      </c>
      <c r="C68" s="66">
        <v>7170</v>
      </c>
      <c r="D68" s="98">
        <f>IFERROR(((B68/C68)-1)*100,IF(B68+C68&lt;&gt;0,100,0))</f>
        <v>-24.309623430962347</v>
      </c>
      <c r="E68" s="66">
        <v>279078</v>
      </c>
      <c r="F68" s="66">
        <v>275271</v>
      </c>
      <c r="G68" s="98">
        <f>IFERROR(((E68/F68)-1)*100,IF(E68+F68&lt;&gt;0,100,0))</f>
        <v>1.3830007519862297</v>
      </c>
    </row>
    <row r="69" spans="1:7" s="16" customFormat="1" ht="12" x14ac:dyDescent="0.2">
      <c r="A69" s="79" t="s">
        <v>54</v>
      </c>
      <c r="B69" s="67">
        <v>172040881.081</v>
      </c>
      <c r="C69" s="66">
        <v>191441311.77700001</v>
      </c>
      <c r="D69" s="98">
        <f>IFERROR(((B69/C69)-1)*100,IF(B69+C69&lt;&gt;0,100,0))</f>
        <v>-10.133878897883108</v>
      </c>
      <c r="E69" s="66">
        <v>8380437130.2480001</v>
      </c>
      <c r="F69" s="66">
        <v>8282190231.8979998</v>
      </c>
      <c r="G69" s="98">
        <f>IFERROR(((E69/F69)-1)*100,IF(E69+F69&lt;&gt;0,100,0))</f>
        <v>1.1862429574680977</v>
      </c>
    </row>
    <row r="70" spans="1:7" s="62" customFormat="1" ht="12" x14ac:dyDescent="0.2">
      <c r="A70" s="79" t="s">
        <v>55</v>
      </c>
      <c r="B70" s="67">
        <v>158494624.35378999</v>
      </c>
      <c r="C70" s="66">
        <v>186128189.64822</v>
      </c>
      <c r="D70" s="98">
        <f>IFERROR(((B70/C70)-1)*100,IF(B70+C70&lt;&gt;0,100,0))</f>
        <v>-14.846523434551806</v>
      </c>
      <c r="E70" s="66">
        <v>8001329386.9620199</v>
      </c>
      <c r="F70" s="66">
        <v>8151654744.6500902</v>
      </c>
      <c r="G70" s="98">
        <f>IFERROR(((E70/F70)-1)*100,IF(E70+F70&lt;&gt;0,100,0))</f>
        <v>-1.8441084957226406</v>
      </c>
    </row>
    <row r="71" spans="1:7" s="16" customFormat="1" ht="12" x14ac:dyDescent="0.2">
      <c r="A71" s="79" t="s">
        <v>94</v>
      </c>
      <c r="B71" s="98">
        <f>IFERROR(B69/B68/1000,)</f>
        <v>31.700917833241203</v>
      </c>
      <c r="C71" s="98">
        <f>IFERROR(C69/C68/1000,)</f>
        <v>26.700322423570434</v>
      </c>
      <c r="D71" s="98">
        <f>IFERROR(((B71/C71)-1)*100,IF(B71+C71&lt;&gt;0,100,0))</f>
        <v>18.728595596494955</v>
      </c>
      <c r="E71" s="98">
        <f>IFERROR(E69/E68/1000,)</f>
        <v>30.029013860813105</v>
      </c>
      <c r="F71" s="98">
        <f>IFERROR(F69/F68/1000,)</f>
        <v>30.087405618092713</v>
      </c>
      <c r="G71" s="98">
        <f>IFERROR(((E71/F71)-1)*100,IF(E71+F71&lt;&gt;0,100,0))</f>
        <v>-0.19407375305398045</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2708</v>
      </c>
      <c r="C74" s="66">
        <v>2989</v>
      </c>
      <c r="D74" s="98">
        <f>IFERROR(((B74/C74)-1)*100,IF(B74+C74&lt;&gt;0,100,0))</f>
        <v>-9.4011375041819996</v>
      </c>
      <c r="E74" s="66">
        <v>116812</v>
      </c>
      <c r="F74" s="66">
        <v>124905</v>
      </c>
      <c r="G74" s="98">
        <f>IFERROR(((E74/F74)-1)*100,IF(E74+F74&lt;&gt;0,100,0))</f>
        <v>-6.479324286457711</v>
      </c>
    </row>
    <row r="75" spans="1:7" s="16" customFormat="1" ht="12" x14ac:dyDescent="0.2">
      <c r="A75" s="79" t="s">
        <v>54</v>
      </c>
      <c r="B75" s="67">
        <v>451509060.40799999</v>
      </c>
      <c r="C75" s="66">
        <v>621182368.39999998</v>
      </c>
      <c r="D75" s="98">
        <f>IFERROR(((B75/C75)-1)*100,IF(B75+C75&lt;&gt;0,100,0))</f>
        <v>-27.314572438530917</v>
      </c>
      <c r="E75" s="66">
        <v>21743759556.886002</v>
      </c>
      <c r="F75" s="66">
        <v>20473033148.158001</v>
      </c>
      <c r="G75" s="98">
        <f>IFERROR(((E75/F75)-1)*100,IF(E75+F75&lt;&gt;0,100,0))</f>
        <v>6.2068302216485627</v>
      </c>
    </row>
    <row r="76" spans="1:7" s="16" customFormat="1" ht="12" x14ac:dyDescent="0.2">
      <c r="A76" s="79" t="s">
        <v>55</v>
      </c>
      <c r="B76" s="67">
        <v>413813316.49689001</v>
      </c>
      <c r="C76" s="66">
        <v>602190639.10303998</v>
      </c>
      <c r="D76" s="98">
        <f>IFERROR(((B76/C76)-1)*100,IF(B76+C76&lt;&gt;0,100,0))</f>
        <v>-31.28200778523178</v>
      </c>
      <c r="E76" s="66">
        <v>20377150649.167801</v>
      </c>
      <c r="F76" s="66">
        <v>19800108689.3022</v>
      </c>
      <c r="G76" s="98">
        <f>IFERROR(((E76/F76)-1)*100,IF(E76+F76&lt;&gt;0,100,0))</f>
        <v>2.9143373348115453</v>
      </c>
    </row>
    <row r="77" spans="1:7" s="16" customFormat="1" ht="12" x14ac:dyDescent="0.2">
      <c r="A77" s="79" t="s">
        <v>94</v>
      </c>
      <c r="B77" s="98">
        <f>IFERROR(B75/B74/1000,)</f>
        <v>166.73155849630723</v>
      </c>
      <c r="C77" s="98">
        <f>IFERROR(C75/C74/1000,)</f>
        <v>207.82280642355303</v>
      </c>
      <c r="D77" s="98">
        <f>IFERROR(((B77/C77)-1)*100,IF(B77+C77&lt;&gt;0,100,0))</f>
        <v>-19.772251484035795</v>
      </c>
      <c r="E77" s="98">
        <f>IFERROR(E75/E74/1000,)</f>
        <v>186.14320067190016</v>
      </c>
      <c r="F77" s="98">
        <f>IFERROR(F75/F74/1000,)</f>
        <v>163.90883590054844</v>
      </c>
      <c r="G77" s="98">
        <f>IFERROR(((E77/F77)-1)*100,IF(E77+F77&lt;&gt;0,100,0))</f>
        <v>13.565080033173071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144</v>
      </c>
      <c r="C80" s="66">
        <v>270</v>
      </c>
      <c r="D80" s="98">
        <f>IFERROR(((B80/C80)-1)*100,IF(B80+C80&lt;&gt;0,100,0))</f>
        <v>-46.666666666666664</v>
      </c>
      <c r="E80" s="66">
        <v>8395</v>
      </c>
      <c r="F80" s="66">
        <v>7091</v>
      </c>
      <c r="G80" s="98">
        <f>IFERROR(((E80/F80)-1)*100,IF(E80+F80&lt;&gt;0,100,0))</f>
        <v>18.389507826822737</v>
      </c>
    </row>
    <row r="81" spans="1:7" s="16" customFormat="1" ht="12" x14ac:dyDescent="0.2">
      <c r="A81" s="79" t="s">
        <v>54</v>
      </c>
      <c r="B81" s="67">
        <v>13980229.338</v>
      </c>
      <c r="C81" s="66">
        <v>30163068.568999998</v>
      </c>
      <c r="D81" s="98">
        <f>IFERROR(((B81/C81)-1)*100,IF(B81+C81&lt;&gt;0,100,0))</f>
        <v>-53.651170118785132</v>
      </c>
      <c r="E81" s="66">
        <v>988400124.25300002</v>
      </c>
      <c r="F81" s="66">
        <v>623022223.28100002</v>
      </c>
      <c r="G81" s="98">
        <f>IFERROR(((E81/F81)-1)*100,IF(E81+F81&lt;&gt;0,100,0))</f>
        <v>58.646046211292948</v>
      </c>
    </row>
    <row r="82" spans="1:7" s="16" customFormat="1" ht="12" x14ac:dyDescent="0.2">
      <c r="A82" s="79" t="s">
        <v>55</v>
      </c>
      <c r="B82" s="67">
        <v>1155203.17319934</v>
      </c>
      <c r="C82" s="66">
        <v>13605824.5444509</v>
      </c>
      <c r="D82" s="98">
        <f>IFERROR(((B82/C82)-1)*100,IF(B82+C82&lt;&gt;0,100,0))</f>
        <v>-91.509495294274629</v>
      </c>
      <c r="E82" s="66">
        <v>359852901.03798801</v>
      </c>
      <c r="F82" s="66">
        <v>211939813.15347299</v>
      </c>
      <c r="G82" s="98">
        <f>IFERROR(((E82/F82)-1)*100,IF(E82+F82&lt;&gt;0,100,0))</f>
        <v>69.790137909296917</v>
      </c>
    </row>
    <row r="83" spans="1:7" s="32" customFormat="1" x14ac:dyDescent="0.2">
      <c r="A83" s="79" t="s">
        <v>94</v>
      </c>
      <c r="B83" s="98">
        <f>IFERROR(B81/B80/1000,)</f>
        <v>97.084925958333329</v>
      </c>
      <c r="C83" s="98">
        <f>IFERROR(C81/C80/1000,)</f>
        <v>111.71506877407407</v>
      </c>
      <c r="D83" s="98">
        <f>IFERROR(((B83/C83)-1)*100,IF(B83+C83&lt;&gt;0,100,0))</f>
        <v>-13.095943972722136</v>
      </c>
      <c r="E83" s="98">
        <f>IFERROR(E81/E80/1000,)</f>
        <v>117.73676286515784</v>
      </c>
      <c r="F83" s="98">
        <f>IFERROR(F81/F80/1000,)</f>
        <v>87.860981988577066</v>
      </c>
      <c r="G83" s="98">
        <f>IFERROR(((E83/F83)-1)*100,IF(E83+F83&lt;&gt;0,100,0))</f>
        <v>34.003467979068304</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8279</v>
      </c>
      <c r="C86" s="64">
        <f>C68+C74+C80</f>
        <v>10429</v>
      </c>
      <c r="D86" s="98">
        <f>IFERROR(((B86/C86)-1)*100,IF(B86+C86&lt;&gt;0,100,0))</f>
        <v>-20.615591140090128</v>
      </c>
      <c r="E86" s="64">
        <f>E68+E74+E80</f>
        <v>404285</v>
      </c>
      <c r="F86" s="64">
        <f>F68+F74+F80</f>
        <v>407267</v>
      </c>
      <c r="G86" s="98">
        <f>IFERROR(((E86/F86)-1)*100,IF(E86+F86&lt;&gt;0,100,0))</f>
        <v>-0.73219779653150852</v>
      </c>
    </row>
    <row r="87" spans="1:7" s="62" customFormat="1" ht="12" x14ac:dyDescent="0.2">
      <c r="A87" s="79" t="s">
        <v>54</v>
      </c>
      <c r="B87" s="64">
        <f t="shared" ref="B87:C87" si="1">B69+B75+B81</f>
        <v>637530170.8269999</v>
      </c>
      <c r="C87" s="64">
        <f t="shared" si="1"/>
        <v>842786748.74600005</v>
      </c>
      <c r="D87" s="98">
        <f>IFERROR(((B87/C87)-1)*100,IF(B87+C87&lt;&gt;0,100,0))</f>
        <v>-24.354509396879543</v>
      </c>
      <c r="E87" s="64">
        <f t="shared" ref="E87:F87" si="2">E69+E75+E81</f>
        <v>31112596811.387001</v>
      </c>
      <c r="F87" s="64">
        <f t="shared" si="2"/>
        <v>29378245603.336998</v>
      </c>
      <c r="G87" s="98">
        <f>IFERROR(((E87/F87)-1)*100,IF(E87+F87&lt;&gt;0,100,0))</f>
        <v>5.9035220532467791</v>
      </c>
    </row>
    <row r="88" spans="1:7" s="62" customFormat="1" ht="12" x14ac:dyDescent="0.2">
      <c r="A88" s="79" t="s">
        <v>55</v>
      </c>
      <c r="B88" s="64">
        <f t="shared" ref="B88:C88" si="3">B70+B76+B82</f>
        <v>573463144.02387929</v>
      </c>
      <c r="C88" s="64">
        <f t="shared" si="3"/>
        <v>801924653.29571092</v>
      </c>
      <c r="D88" s="98">
        <f>IFERROR(((B88/C88)-1)*100,IF(B88+C88&lt;&gt;0,100,0))</f>
        <v>-28.489148990857384</v>
      </c>
      <c r="E88" s="64">
        <f t="shared" ref="E88:F88" si="4">E70+E76+E82</f>
        <v>28738332937.167809</v>
      </c>
      <c r="F88" s="64">
        <f t="shared" si="4"/>
        <v>28163703247.105762</v>
      </c>
      <c r="G88" s="98">
        <f>IFERROR(((E88/F88)-1)*100,IF(E88+F88&lt;&gt;0,100,0))</f>
        <v>2.0403200709093516</v>
      </c>
    </row>
    <row r="89" spans="1:7" s="63" customFormat="1" x14ac:dyDescent="0.2">
      <c r="A89" s="79" t="s">
        <v>95</v>
      </c>
      <c r="B89" s="98">
        <f>IFERROR((B75/B87)*100,IF(B75+B87&lt;&gt;0,100,0))</f>
        <v>70.821598893477528</v>
      </c>
      <c r="C89" s="98">
        <f>IFERROR((C75/C87)*100,IF(C75+C87&lt;&gt;0,100,0))</f>
        <v>73.705758820279286</v>
      </c>
      <c r="D89" s="98">
        <f>IFERROR(((B89/C89)-1)*100,IF(B89+C89&lt;&gt;0,100,0))</f>
        <v>-3.9130727001052357</v>
      </c>
      <c r="E89" s="98">
        <f>IFERROR((E75/E87)*100,IF(E75+E87&lt;&gt;0,100,0))</f>
        <v>69.887318274017971</v>
      </c>
      <c r="F89" s="98">
        <f>IFERROR((F75/F87)*100,IF(F75+F87&lt;&gt;0,100,0))</f>
        <v>69.687732292062137</v>
      </c>
      <c r="G89" s="98">
        <f>IFERROR(((E89/F89)-1)*100,IF(E89+F89&lt;&gt;0,100,0))</f>
        <v>0.28640045441479245</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51154940.715000004</v>
      </c>
      <c r="C97" s="135">
        <v>65688497.956</v>
      </c>
      <c r="D97" s="65">
        <f>B97-C97</f>
        <v>-14533557.240999997</v>
      </c>
      <c r="E97" s="135">
        <v>2830719956.2340002</v>
      </c>
      <c r="F97" s="135">
        <v>2623587282.8759999</v>
      </c>
      <c r="G97" s="80">
        <f>E97-F97</f>
        <v>207132673.35800028</v>
      </c>
    </row>
    <row r="98" spans="1:7" s="62" customFormat="1" ht="13.5" x14ac:dyDescent="0.2">
      <c r="A98" s="114" t="s">
        <v>88</v>
      </c>
      <c r="B98" s="66">
        <v>63784733.516999997</v>
      </c>
      <c r="C98" s="135">
        <v>64813855.169</v>
      </c>
      <c r="D98" s="65">
        <f>B98-C98</f>
        <v>-1029121.6520000026</v>
      </c>
      <c r="E98" s="135">
        <v>2805727935.8759999</v>
      </c>
      <c r="F98" s="135">
        <v>2608029199.1479998</v>
      </c>
      <c r="G98" s="80">
        <f>E98-F98</f>
        <v>197698736.72800016</v>
      </c>
    </row>
    <row r="99" spans="1:7" s="62" customFormat="1" ht="12" x14ac:dyDescent="0.2">
      <c r="A99" s="115" t="s">
        <v>16</v>
      </c>
      <c r="B99" s="65">
        <f>B97-B98</f>
        <v>-12629792.801999994</v>
      </c>
      <c r="C99" s="65">
        <f>C97-C98</f>
        <v>874642.78700000048</v>
      </c>
      <c r="D99" s="82"/>
      <c r="E99" s="65">
        <f>E97-E98</f>
        <v>24992020.358000278</v>
      </c>
      <c r="F99" s="82">
        <f>F97-F98</f>
        <v>15558083.728000164</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20958208.686999999</v>
      </c>
      <c r="C102" s="135">
        <v>24195887.368000001</v>
      </c>
      <c r="D102" s="65">
        <f>B102-C102</f>
        <v>-3237678.6810000017</v>
      </c>
      <c r="E102" s="135">
        <v>955391986.68400002</v>
      </c>
      <c r="F102" s="135">
        <v>922198820.18599999</v>
      </c>
      <c r="G102" s="80">
        <f>E102-F102</f>
        <v>33193166.498000026</v>
      </c>
    </row>
    <row r="103" spans="1:7" s="16" customFormat="1" ht="13.5" x14ac:dyDescent="0.2">
      <c r="A103" s="79" t="s">
        <v>88</v>
      </c>
      <c r="B103" s="66">
        <v>23008002.883000001</v>
      </c>
      <c r="C103" s="135">
        <v>32811640.918000001</v>
      </c>
      <c r="D103" s="65">
        <f>B103-C103</f>
        <v>-9803638.0350000001</v>
      </c>
      <c r="E103" s="135">
        <v>1096847514.4300001</v>
      </c>
      <c r="F103" s="135">
        <v>1039938737.2029999</v>
      </c>
      <c r="G103" s="80">
        <f>E103-F103</f>
        <v>56908777.227000117</v>
      </c>
    </row>
    <row r="104" spans="1:7" s="28" customFormat="1" ht="12" x14ac:dyDescent="0.2">
      <c r="A104" s="81" t="s">
        <v>16</v>
      </c>
      <c r="B104" s="65">
        <f>B102-B103</f>
        <v>-2049794.1960000023</v>
      </c>
      <c r="C104" s="65">
        <f>C102-C103</f>
        <v>-8615753.5500000007</v>
      </c>
      <c r="D104" s="82"/>
      <c r="E104" s="65">
        <f>E102-E103</f>
        <v>-141455527.74600005</v>
      </c>
      <c r="F104" s="82">
        <f>F102-F103</f>
        <v>-117739917.01699996</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826.35065714788698</v>
      </c>
      <c r="C111" s="137">
        <v>795.52882461769298</v>
      </c>
      <c r="D111" s="98">
        <f>IFERROR(((B111/C111)-1)*100,IF(B111+C111&lt;&gt;0,100,0))</f>
        <v>3.8743828729280949</v>
      </c>
      <c r="E111" s="84"/>
      <c r="F111" s="136">
        <v>827.52523193602894</v>
      </c>
      <c r="G111" s="136">
        <v>810.13084788250296</v>
      </c>
    </row>
    <row r="112" spans="1:7" s="16" customFormat="1" ht="12" x14ac:dyDescent="0.2">
      <c r="A112" s="79" t="s">
        <v>50</v>
      </c>
      <c r="B112" s="136">
        <v>814.55379530892299</v>
      </c>
      <c r="C112" s="137">
        <v>785.210398690082</v>
      </c>
      <c r="D112" s="98">
        <f>IFERROR(((B112/C112)-1)*100,IF(B112+C112&lt;&gt;0,100,0))</f>
        <v>3.7370107002903552</v>
      </c>
      <c r="E112" s="84"/>
      <c r="F112" s="136">
        <v>815.74186592030605</v>
      </c>
      <c r="G112" s="136">
        <v>798.51130287498097</v>
      </c>
    </row>
    <row r="113" spans="1:7" s="16" customFormat="1" ht="12" x14ac:dyDescent="0.2">
      <c r="A113" s="79" t="s">
        <v>51</v>
      </c>
      <c r="B113" s="136">
        <v>886.34363707529496</v>
      </c>
      <c r="C113" s="137">
        <v>841.398468259732</v>
      </c>
      <c r="D113" s="98">
        <f>IFERROR(((B113/C113)-1)*100,IF(B113+C113&lt;&gt;0,100,0))</f>
        <v>5.3417222054757518</v>
      </c>
      <c r="E113" s="84"/>
      <c r="F113" s="136">
        <v>887.19784398913805</v>
      </c>
      <c r="G113" s="136">
        <v>869.673207334214</v>
      </c>
    </row>
    <row r="114" spans="1:7" s="28" customFormat="1" ht="12" x14ac:dyDescent="0.2">
      <c r="A114" s="81" t="s">
        <v>52</v>
      </c>
      <c r="B114" s="85"/>
      <c r="C114" s="84"/>
      <c r="D114" s="86"/>
      <c r="E114" s="84"/>
      <c r="F114" s="71"/>
      <c r="G114" s="71"/>
    </row>
    <row r="115" spans="1:7" s="16" customFormat="1" ht="12" x14ac:dyDescent="0.2">
      <c r="A115" s="79" t="s">
        <v>56</v>
      </c>
      <c r="B115" s="136">
        <v>635.19136266835903</v>
      </c>
      <c r="C115" s="137">
        <v>605.36596270042003</v>
      </c>
      <c r="D115" s="98">
        <f>IFERROR(((B115/C115)-1)*100,IF(B115+C115&lt;&gt;0,100,0))</f>
        <v>4.9268379468996981</v>
      </c>
      <c r="E115" s="84"/>
      <c r="F115" s="136">
        <v>635.61604522108598</v>
      </c>
      <c r="G115" s="136">
        <v>630.71562525572097</v>
      </c>
    </row>
    <row r="116" spans="1:7" s="16" customFormat="1" ht="12" x14ac:dyDescent="0.2">
      <c r="A116" s="79" t="s">
        <v>57</v>
      </c>
      <c r="B116" s="136">
        <v>831.86008571232799</v>
      </c>
      <c r="C116" s="137">
        <v>786.28085733406795</v>
      </c>
      <c r="D116" s="98">
        <f>IFERROR(((B116/C116)-1)*100,IF(B116+C116&lt;&gt;0,100,0))</f>
        <v>5.7968126723571878</v>
      </c>
      <c r="E116" s="84"/>
      <c r="F116" s="136">
        <v>832.32811115997094</v>
      </c>
      <c r="G116" s="136">
        <v>819.504480567766</v>
      </c>
    </row>
    <row r="117" spans="1:7" s="16" customFormat="1" ht="12" x14ac:dyDescent="0.2">
      <c r="A117" s="79" t="s">
        <v>59</v>
      </c>
      <c r="B117" s="136">
        <v>939.80927738069897</v>
      </c>
      <c r="C117" s="137">
        <v>894.16934726882096</v>
      </c>
      <c r="D117" s="98">
        <f>IFERROR(((B117/C117)-1)*100,IF(B117+C117&lt;&gt;0,100,0))</f>
        <v>5.1041707313365325</v>
      </c>
      <c r="E117" s="84"/>
      <c r="F117" s="136">
        <v>941.284893303888</v>
      </c>
      <c r="G117" s="136">
        <v>922.13557801721504</v>
      </c>
    </row>
    <row r="118" spans="1:7" s="16" customFormat="1" ht="12" x14ac:dyDescent="0.2">
      <c r="A118" s="79" t="s">
        <v>58</v>
      </c>
      <c r="B118" s="136">
        <v>876.54168524971203</v>
      </c>
      <c r="C118" s="137">
        <v>853.70911910283905</v>
      </c>
      <c r="D118" s="98">
        <f>IFERROR(((B118/C118)-1)*100,IF(B118+C118&lt;&gt;0,100,0))</f>
        <v>2.6745135592399105</v>
      </c>
      <c r="E118" s="84"/>
      <c r="F118" s="136">
        <v>879.02134974452395</v>
      </c>
      <c r="G118" s="136">
        <v>857.08087321027404</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8</v>
      </c>
      <c r="F126" s="66">
        <v>20</v>
      </c>
      <c r="G126" s="98">
        <f>IFERROR(((E126/F126)-1)*100,IF(E126+F126&lt;&gt;0,100,0))</f>
        <v>-60</v>
      </c>
    </row>
    <row r="127" spans="1:7" s="16" customFormat="1" ht="12" x14ac:dyDescent="0.2">
      <c r="A127" s="79" t="s">
        <v>72</v>
      </c>
      <c r="B127" s="67">
        <v>254</v>
      </c>
      <c r="C127" s="66">
        <v>189</v>
      </c>
      <c r="D127" s="98">
        <f>IFERROR(((B127/C127)-1)*100,IF(B127+C127&lt;&gt;0,100,0))</f>
        <v>34.391534391534393</v>
      </c>
      <c r="E127" s="66">
        <v>12723</v>
      </c>
      <c r="F127" s="66">
        <v>10133</v>
      </c>
      <c r="G127" s="98">
        <f>IFERROR(((E127/F127)-1)*100,IF(E127+F127&lt;&gt;0,100,0))</f>
        <v>25.560051317477537</v>
      </c>
    </row>
    <row r="128" spans="1:7" s="16" customFormat="1" ht="12" x14ac:dyDescent="0.2">
      <c r="A128" s="79" t="s">
        <v>74</v>
      </c>
      <c r="B128" s="67">
        <v>17</v>
      </c>
      <c r="C128" s="66">
        <v>22</v>
      </c>
      <c r="D128" s="98">
        <f>IFERROR(((B128/C128)-1)*100,IF(B128+C128&lt;&gt;0,100,0))</f>
        <v>-22.72727272727273</v>
      </c>
      <c r="E128" s="66">
        <v>348</v>
      </c>
      <c r="F128" s="66">
        <v>367</v>
      </c>
      <c r="G128" s="98">
        <f>IFERROR(((E128/F128)-1)*100,IF(E128+F128&lt;&gt;0,100,0))</f>
        <v>-5.1771117166212521</v>
      </c>
    </row>
    <row r="129" spans="1:7" s="28" customFormat="1" ht="12" x14ac:dyDescent="0.2">
      <c r="A129" s="81" t="s">
        <v>34</v>
      </c>
      <c r="B129" s="82">
        <f>SUM(B126:B128)</f>
        <v>271</v>
      </c>
      <c r="C129" s="82">
        <f>SUM(C126:C128)</f>
        <v>211</v>
      </c>
      <c r="D129" s="98">
        <f>IFERROR(((B129/C129)-1)*100,IF(B129+C129&lt;&gt;0,100,0))</f>
        <v>28.436018957345976</v>
      </c>
      <c r="E129" s="82">
        <f>SUM(E126:E128)</f>
        <v>13079</v>
      </c>
      <c r="F129" s="82">
        <f>SUM(F126:F128)</f>
        <v>10520</v>
      </c>
      <c r="G129" s="98">
        <f>IFERROR(((E129/F129)-1)*100,IF(E129+F129&lt;&gt;0,100,0))</f>
        <v>24.325095057034218</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v>
      </c>
      <c r="C132" s="66">
        <v>24</v>
      </c>
      <c r="D132" s="98">
        <f>IFERROR(((B132/C132)-1)*100,IF(B132+C132&lt;&gt;0,100,0))</f>
        <v>-95.833333333333343</v>
      </c>
      <c r="E132" s="66">
        <v>928</v>
      </c>
      <c r="F132" s="66">
        <v>987</v>
      </c>
      <c r="G132" s="98">
        <f>IFERROR(((E132/F132)-1)*100,IF(E132+F132&lt;&gt;0,100,0))</f>
        <v>-5.9777102330293879</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v>
      </c>
      <c r="C134" s="82">
        <f>SUM(C132:C133)</f>
        <v>24</v>
      </c>
      <c r="D134" s="98">
        <f>IFERROR(((B134/C134)-1)*100,IF(B134+C134&lt;&gt;0,100,0))</f>
        <v>-95.833333333333343</v>
      </c>
      <c r="E134" s="82">
        <f>SUM(E132:E133)</f>
        <v>928</v>
      </c>
      <c r="F134" s="82">
        <f>SUM(F132:F133)</f>
        <v>987</v>
      </c>
      <c r="G134" s="98">
        <f>IFERROR(((E134/F134)-1)*100,IF(E134+F134&lt;&gt;0,100,0))</f>
        <v>-5.9777102330293879</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422</v>
      </c>
      <c r="F137" s="66">
        <v>211740</v>
      </c>
      <c r="G137" s="98">
        <f>IFERROR(((E137/F137)-1)*100,IF(E137+F137&lt;&gt;0,100,0))</f>
        <v>-99.800698970435448</v>
      </c>
    </row>
    <row r="138" spans="1:7" s="16" customFormat="1" ht="12" x14ac:dyDescent="0.2">
      <c r="A138" s="79" t="s">
        <v>72</v>
      </c>
      <c r="B138" s="67">
        <v>208913</v>
      </c>
      <c r="C138" s="66">
        <v>125563</v>
      </c>
      <c r="D138" s="98">
        <f>IFERROR(((B138/C138)-1)*100,IF(B138+C138&lt;&gt;0,100,0))</f>
        <v>66.381019886431503</v>
      </c>
      <c r="E138" s="66">
        <v>12652787</v>
      </c>
      <c r="F138" s="66">
        <v>10890827</v>
      </c>
      <c r="G138" s="98">
        <f>IFERROR(((E138/F138)-1)*100,IF(E138+F138&lt;&gt;0,100,0))</f>
        <v>16.178385718550125</v>
      </c>
    </row>
    <row r="139" spans="1:7" s="16" customFormat="1" ht="12" x14ac:dyDescent="0.2">
      <c r="A139" s="79" t="s">
        <v>74</v>
      </c>
      <c r="B139" s="67">
        <v>225</v>
      </c>
      <c r="C139" s="66">
        <v>195</v>
      </c>
      <c r="D139" s="98">
        <f>IFERROR(((B139/C139)-1)*100,IF(B139+C139&lt;&gt;0,100,0))</f>
        <v>15.384615384615374</v>
      </c>
      <c r="E139" s="66">
        <v>15964</v>
      </c>
      <c r="F139" s="66">
        <v>16802</v>
      </c>
      <c r="G139" s="98">
        <f>IFERROR(((E139/F139)-1)*100,IF(E139+F139&lt;&gt;0,100,0))</f>
        <v>-4.9875014879181006</v>
      </c>
    </row>
    <row r="140" spans="1:7" s="16" customFormat="1" ht="12" x14ac:dyDescent="0.2">
      <c r="A140" s="81" t="s">
        <v>34</v>
      </c>
      <c r="B140" s="82">
        <f>SUM(B137:B139)</f>
        <v>209138</v>
      </c>
      <c r="C140" s="82">
        <f>SUM(C137:C139)</f>
        <v>125758</v>
      </c>
      <c r="D140" s="98">
        <f>IFERROR(((B140/C140)-1)*100,IF(B140+C140&lt;&gt;0,100,0))</f>
        <v>66.301945005486715</v>
      </c>
      <c r="E140" s="82">
        <f>SUM(E137:E139)</f>
        <v>12669173</v>
      </c>
      <c r="F140" s="82">
        <f>SUM(F137:F139)</f>
        <v>11119369</v>
      </c>
      <c r="G140" s="98">
        <f>IFERROR(((E140/F140)-1)*100,IF(E140+F140&lt;&gt;0,100,0))</f>
        <v>13.937877230263695</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4</v>
      </c>
      <c r="C143" s="66">
        <v>10008</v>
      </c>
      <c r="D143" s="98">
        <f>IFERROR(((B143/C143)-1)*100,)</f>
        <v>-99.96003197442046</v>
      </c>
      <c r="E143" s="66">
        <v>524076</v>
      </c>
      <c r="F143" s="66">
        <v>513563</v>
      </c>
      <c r="G143" s="98">
        <f>IFERROR(((E143/F143)-1)*100,)</f>
        <v>2.0470711480383041</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4</v>
      </c>
      <c r="C145" s="82">
        <f>SUM(C143:C144)</f>
        <v>10008</v>
      </c>
      <c r="D145" s="98">
        <f>IFERROR(((B145/C145)-1)*100,)</f>
        <v>-99.96003197442046</v>
      </c>
      <c r="E145" s="82">
        <f>SUM(E143:E144)</f>
        <v>524076</v>
      </c>
      <c r="F145" s="82">
        <f>SUM(F143:F144)</f>
        <v>513563</v>
      </c>
      <c r="G145" s="98">
        <f>IFERROR(((E145/F145)-1)*100,)</f>
        <v>2.0470711480383041</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9842.2469999999994</v>
      </c>
      <c r="F148" s="66">
        <v>5081315.8650000002</v>
      </c>
      <c r="G148" s="98">
        <f>IFERROR(((E148/F148)-1)*100,IF(E148+F148&lt;&gt;0,100,0))</f>
        <v>-99.806305152809074</v>
      </c>
    </row>
    <row r="149" spans="1:7" s="32" customFormat="1" x14ac:dyDescent="0.2">
      <c r="A149" s="79" t="s">
        <v>72</v>
      </c>
      <c r="B149" s="67">
        <v>18299903.561889999</v>
      </c>
      <c r="C149" s="66">
        <v>11339493.71487</v>
      </c>
      <c r="D149" s="98">
        <f>IFERROR(((B149/C149)-1)*100,IF(B149+C149&lt;&gt;0,100,0))</f>
        <v>61.382016005639592</v>
      </c>
      <c r="E149" s="66">
        <v>1117612544.8501699</v>
      </c>
      <c r="F149" s="66">
        <v>1018734187.10899</v>
      </c>
      <c r="G149" s="98">
        <f>IFERROR(((E149/F149)-1)*100,IF(E149+F149&lt;&gt;0,100,0))</f>
        <v>9.7060017217819539</v>
      </c>
    </row>
    <row r="150" spans="1:7" s="32" customFormat="1" x14ac:dyDescent="0.2">
      <c r="A150" s="79" t="s">
        <v>74</v>
      </c>
      <c r="B150" s="67">
        <v>1860222.55</v>
      </c>
      <c r="C150" s="66">
        <v>1529253.73</v>
      </c>
      <c r="D150" s="98">
        <f>IFERROR(((B150/C150)-1)*100,IF(B150+C150&lt;&gt;0,100,0))</f>
        <v>21.642505328399618</v>
      </c>
      <c r="E150" s="66">
        <v>104468679.14</v>
      </c>
      <c r="F150" s="66">
        <v>98134760.069999993</v>
      </c>
      <c r="G150" s="98">
        <f>IFERROR(((E150/F150)-1)*100,IF(E150+F150&lt;&gt;0,100,0))</f>
        <v>6.4543073886174307</v>
      </c>
    </row>
    <row r="151" spans="1:7" s="16" customFormat="1" ht="12" x14ac:dyDescent="0.2">
      <c r="A151" s="81" t="s">
        <v>34</v>
      </c>
      <c r="B151" s="82">
        <f>SUM(B148:B150)</f>
        <v>20160126.111889999</v>
      </c>
      <c r="C151" s="82">
        <f>SUM(C148:C150)</f>
        <v>12868747.444870001</v>
      </c>
      <c r="D151" s="98">
        <f>IFERROR(((B151/C151)-1)*100,IF(B151+C151&lt;&gt;0,100,0))</f>
        <v>56.659583213179275</v>
      </c>
      <c r="E151" s="82">
        <f>SUM(E148:E150)</f>
        <v>1222091066.23717</v>
      </c>
      <c r="F151" s="82">
        <f>SUM(F148:F150)</f>
        <v>1121950263.0439899</v>
      </c>
      <c r="G151" s="98">
        <f>IFERROR(((E151/F151)-1)*100,IF(E151+F151&lt;&gt;0,100,0))</f>
        <v>8.925600937200695</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0.80196000000000001</v>
      </c>
      <c r="C154" s="66">
        <v>14352.928</v>
      </c>
      <c r="D154" s="98">
        <f>IFERROR(((B154/C154)-1)*100,IF(B154+C154&lt;&gt;0,100,0))</f>
        <v>-99.994412568641039</v>
      </c>
      <c r="E154" s="66">
        <v>921717.22467000003</v>
      </c>
      <c r="F154" s="66">
        <v>874884.84132999997</v>
      </c>
      <c r="G154" s="98">
        <f>IFERROR(((E154/F154)-1)*100,IF(E154+F154&lt;&gt;0,100,0))</f>
        <v>5.3529768865129057</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0.80196000000000001</v>
      </c>
      <c r="C156" s="82">
        <f>SUM(C154:C155)</f>
        <v>14352.928</v>
      </c>
      <c r="D156" s="98">
        <f>IFERROR(((B156/C156)-1)*100,IF(B156+C156&lt;&gt;0,100,0))</f>
        <v>-99.994412568641039</v>
      </c>
      <c r="E156" s="82">
        <f>SUM(E154:E155)</f>
        <v>921717.22467000003</v>
      </c>
      <c r="F156" s="82">
        <f>SUM(F154:F155)</f>
        <v>874884.84132999997</v>
      </c>
      <c r="G156" s="98">
        <f>IFERROR(((E156/F156)-1)*100,IF(E156+F156&lt;&gt;0,100,0))</f>
        <v>5.3529768865129057</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50140</v>
      </c>
      <c r="D159" s="98">
        <f>IFERROR(((B159/C159)-1)*100,IF(B159+C159&lt;&gt;0,100,0))</f>
        <v>-99.172317510969293</v>
      </c>
      <c r="E159" s="78"/>
      <c r="F159" s="78"/>
      <c r="G159" s="65"/>
    </row>
    <row r="160" spans="1:7" s="16" customFormat="1" ht="12" x14ac:dyDescent="0.2">
      <c r="A160" s="79" t="s">
        <v>72</v>
      </c>
      <c r="B160" s="67">
        <v>1755382</v>
      </c>
      <c r="C160" s="66">
        <v>1445779</v>
      </c>
      <c r="D160" s="98">
        <f>IFERROR(((B160/C160)-1)*100,IF(B160+C160&lt;&gt;0,100,0))</f>
        <v>21.414268709118069</v>
      </c>
      <c r="E160" s="78"/>
      <c r="F160" s="78"/>
      <c r="G160" s="65"/>
    </row>
    <row r="161" spans="1:7" s="16" customFormat="1" ht="12" x14ac:dyDescent="0.2">
      <c r="A161" s="79" t="s">
        <v>74</v>
      </c>
      <c r="B161" s="67">
        <v>1780</v>
      </c>
      <c r="C161" s="66">
        <v>1927</v>
      </c>
      <c r="D161" s="98">
        <f>IFERROR(((B161/C161)-1)*100,IF(B161+C161&lt;&gt;0,100,0))</f>
        <v>-7.6284379865075191</v>
      </c>
      <c r="E161" s="78"/>
      <c r="F161" s="78"/>
      <c r="G161" s="65"/>
    </row>
    <row r="162" spans="1:7" s="28" customFormat="1" ht="12" x14ac:dyDescent="0.2">
      <c r="A162" s="81" t="s">
        <v>34</v>
      </c>
      <c r="B162" s="82">
        <f>SUM(B159:B161)</f>
        <v>1757577</v>
      </c>
      <c r="C162" s="82">
        <f>SUM(C159:C161)</f>
        <v>1497846</v>
      </c>
      <c r="D162" s="98">
        <f>IFERROR(((B162/C162)-1)*100,IF(B162+C162&lt;&gt;0,100,0))</f>
        <v>17.340300671764663</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173494</v>
      </c>
      <c r="C165" s="66">
        <v>182356</v>
      </c>
      <c r="D165" s="98">
        <f>IFERROR(((B165/C165)-1)*100,IF(B165+C165&lt;&gt;0,100,0))</f>
        <v>-4.8597249336462696</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173494</v>
      </c>
      <c r="C167" s="82">
        <f>SUM(C165:C166)</f>
        <v>182356</v>
      </c>
      <c r="D167" s="98">
        <f>IFERROR(((B167/C167)-1)*100,IF(B167+C167&lt;&gt;0,100,0))</f>
        <v>-4.8597249336462696</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11639</v>
      </c>
      <c r="C175" s="113">
        <v>10860</v>
      </c>
      <c r="D175" s="111">
        <f>IFERROR(((B175/C175)-1)*100,IF(B175+C175&lt;&gt;0,100,0))</f>
        <v>7.1731123388582008</v>
      </c>
      <c r="E175" s="113">
        <v>425009</v>
      </c>
      <c r="F175" s="113">
        <v>371051</v>
      </c>
      <c r="G175" s="111">
        <f>IFERROR(((E175/F175)-1)*100,IF(E175+F175&lt;&gt;0,100,0))</f>
        <v>14.54193628369147</v>
      </c>
    </row>
    <row r="176" spans="1:7" x14ac:dyDescent="0.2">
      <c r="A176" s="101" t="s">
        <v>32</v>
      </c>
      <c r="B176" s="112">
        <v>67307</v>
      </c>
      <c r="C176" s="113">
        <v>73464</v>
      </c>
      <c r="D176" s="111">
        <f t="shared" ref="D176:D178" si="5">IFERROR(((B176/C176)-1)*100,IF(B176+C176&lt;&gt;0,100,0))</f>
        <v>-8.3809757159969518</v>
      </c>
      <c r="E176" s="113">
        <v>2688841</v>
      </c>
      <c r="F176" s="113">
        <v>2657876</v>
      </c>
      <c r="G176" s="111">
        <f>IFERROR(((E176/F176)-1)*100,IF(E176+F176&lt;&gt;0,100,0))</f>
        <v>1.1650280148509662</v>
      </c>
    </row>
    <row r="177" spans="1:7" x14ac:dyDescent="0.2">
      <c r="A177" s="101" t="s">
        <v>92</v>
      </c>
      <c r="B177" s="112">
        <v>34146829</v>
      </c>
      <c r="C177" s="113">
        <v>24510166</v>
      </c>
      <c r="D177" s="111">
        <f t="shared" si="5"/>
        <v>39.3170042177601</v>
      </c>
      <c r="E177" s="113">
        <v>1149311816</v>
      </c>
      <c r="F177" s="113">
        <v>875729046</v>
      </c>
      <c r="G177" s="111">
        <f>IFERROR(((E177/F177)-1)*100,IF(E177+F177&lt;&gt;0,100,0))</f>
        <v>31.240572783285291</v>
      </c>
    </row>
    <row r="178" spans="1:7" x14ac:dyDescent="0.2">
      <c r="A178" s="101" t="s">
        <v>93</v>
      </c>
      <c r="B178" s="112">
        <v>128992</v>
      </c>
      <c r="C178" s="113">
        <v>139114</v>
      </c>
      <c r="D178" s="111">
        <f t="shared" si="5"/>
        <v>-7.2760469830498771</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432</v>
      </c>
      <c r="C181" s="113">
        <v>501</v>
      </c>
      <c r="D181" s="111">
        <f t="shared" ref="D181:D184" si="6">IFERROR(((B181/C181)-1)*100,IF(B181+C181&lt;&gt;0,100,0))</f>
        <v>-13.772455089820356</v>
      </c>
      <c r="E181" s="113">
        <v>16454</v>
      </c>
      <c r="F181" s="113">
        <v>17796</v>
      </c>
      <c r="G181" s="111">
        <f t="shared" ref="G181" si="7">IFERROR(((E181/F181)-1)*100,IF(E181+F181&lt;&gt;0,100,0))</f>
        <v>-7.5410204540346193</v>
      </c>
    </row>
    <row r="182" spans="1:7" x14ac:dyDescent="0.2">
      <c r="A182" s="101" t="s">
        <v>32</v>
      </c>
      <c r="B182" s="112">
        <v>9267</v>
      </c>
      <c r="C182" s="113">
        <v>4147</v>
      </c>
      <c r="D182" s="111">
        <f t="shared" si="6"/>
        <v>123.46274415239931</v>
      </c>
      <c r="E182" s="113">
        <v>228624</v>
      </c>
      <c r="F182" s="113">
        <v>221684</v>
      </c>
      <c r="G182" s="111">
        <f t="shared" ref="G182" si="8">IFERROR(((E182/F182)-1)*100,IF(E182+F182&lt;&gt;0,100,0))</f>
        <v>3.1305822702585751</v>
      </c>
    </row>
    <row r="183" spans="1:7" x14ac:dyDescent="0.2">
      <c r="A183" s="101" t="s">
        <v>92</v>
      </c>
      <c r="B183" s="112">
        <v>236344</v>
      </c>
      <c r="C183" s="113">
        <v>45555</v>
      </c>
      <c r="D183" s="111">
        <f t="shared" si="6"/>
        <v>418.81022939304142</v>
      </c>
      <c r="E183" s="113">
        <v>4491151</v>
      </c>
      <c r="F183" s="113">
        <v>4026333</v>
      </c>
      <c r="G183" s="111">
        <f t="shared" ref="G183" si="9">IFERROR(((E183/F183)-1)*100,IF(E183+F183&lt;&gt;0,100,0))</f>
        <v>11.544449999540518</v>
      </c>
    </row>
    <row r="184" spans="1:7" x14ac:dyDescent="0.2">
      <c r="A184" s="101" t="s">
        <v>93</v>
      </c>
      <c r="B184" s="112">
        <v>52737</v>
      </c>
      <c r="C184" s="113">
        <v>50149</v>
      </c>
      <c r="D184" s="111">
        <f t="shared" si="6"/>
        <v>5.160621348381822</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2022-10-31T06:55:51Z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