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E6E3BDE-B421-42DB-9DA1-CF12F58BD048}"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<sst xmlns="http://schemas.openxmlformats.org/spreadsheetml/2006/main" count="270" uniqueCount="102">
  <si>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</si>
  <si>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</si>
  <si>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</si>
  <si>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</si>
  <si>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</si>
  <si>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</si>
  <si>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</si>
  <si>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</si>
  <si>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</si>
  <si>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</si>
  <si>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</si>
  <si>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</si>
  <si>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</si>
  <si>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</si>
  <si>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</si>
  <si>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</si>
  <si>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</si>
  <si>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</si>
  <si>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</si>
  <si>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</si>
  <si>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</si>
  <si>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</si>
  <si>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</si>
  <si>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</si>
  <si>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</si>
  <si>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</si>
  <si>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</si>
  <si>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</si>
  <si>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</si>
  <si>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</si>
  <si>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</si>
  <si>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</si>
  <si>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</si>
  <si>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</si>
  <si>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</si>
  <si>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</si>
  <si>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</si>
  <si>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</si>
  <si>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</si>
  <si>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</si>
  <si>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</si>
  <si>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</si>
  <si>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</si>
  <si>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</si>
  <si>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</si>
  <si>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</si>
  <si>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</si>
  <si>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</si>
  <si>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</si>
  <si>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</si>
  <si>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</si>
  <si>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</si>
  <si>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</si>
  <si>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</si>
  <si>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</si>
  <si>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</si>
  <si>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</si>
  <si>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</si>
  <si>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</si>
  <si>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</si>
  <si>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</si>
  <si>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</si>
  <si>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</si>
  <si>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</si>
  <si>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</si>
  <si>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</si>
  <si>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</si>
  <si>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</si>
  <si>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</si>
  <si>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</si>
  <si>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</si>
  <si>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</si>
  <si>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</si>
  <si>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</si>
  <si>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</si>
  <si>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</si>
  <si>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</si>
  <si>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</si>
  <si>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</si>
  <si>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</si>
  <si>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</si>
  <si>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</si>
  <si>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</si>
  <si>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</si>
  <si>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</si>
  <si>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</si>
  <si>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</si>
  <si>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</si>
  <si>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</si>
  <si>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</si>
  <si>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</si>
  <si>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</si>
  <si>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</si>
  <si>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</si>
  <si>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</si>
  <si>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</si>
  <si>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</si>
  <si>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</si>
  <si>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</si>
  <si>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4 November 2022</t>
  </si>
  <si>
    <t>04.11.2022</t>
  </si>
  <si>
    <t>05.11.2021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</si>
</sst>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1643927</v>
      </c>
      <c r="C11" s="67">
        <v>1216566</v>
      </c>
      <c r="D11" s="98">
        <f>IFERROR(((B11/C11)-1)*100,IF(B11+C11&lt;&gt;0,100,0))</f>
        <v>35.128468163667236</v>
      </c>
      <c r="E11" s="67">
        <v>69698149</v>
      </c>
      <c r="F11" s="67">
        <v>70673790</v>
      </c>
      <c r="G11" s="98">
        <f>IFERROR(((E11/F11)-1)*100,IF(E11+F11&lt;&gt;0,100,0))</f>
        <v>-1.3804849011210485</v>
      </c>
    </row>
    <row r="12" spans="1:7" s="16" customFormat="1" ht="12" x14ac:dyDescent="0.2">
      <c r="A12" s="64" t="s">
        <v>9</v>
      </c>
      <c r="B12" s="67">
        <v>1536909.0460000001</v>
      </c>
      <c r="C12" s="67">
        <v>1710709.0549999999</v>
      </c>
      <c r="D12" s="98">
        <f>IFERROR(((B12/C12)-1)*100,IF(B12+C12&lt;&gt;0,100,0))</f>
        <v>-10.159530546238905</v>
      </c>
      <c r="E12" s="67">
        <v>70406806.967999995</v>
      </c>
      <c r="F12" s="67">
        <v>108637831.774</v>
      </c>
      <c r="G12" s="98">
        <f>IFERROR(((E12/F12)-1)*100,IF(E12+F12&lt;&gt;0,100,0))</f>
        <v>-35.191262732058448</v>
      </c>
    </row>
    <row r="13" spans="1:7" s="16" customFormat="1" ht="12" x14ac:dyDescent="0.2">
      <c r="A13" s="64" t="s">
        <v>10</v>
      </c>
      <c r="B13" s="67">
        <v>120140055.84215499</v>
      </c>
      <c r="C13" s="67">
        <v>83380532.283220693</v>
      </c>
      <c r="D13" s="98">
        <f>IFERROR(((B13/C13)-1)*100,IF(B13+C13&lt;&gt;0,100,0))</f>
        <v>44.08645825631374</v>
      </c>
      <c r="E13" s="67">
        <v>5100518874.0186005</v>
      </c>
      <c r="F13" s="67">
        <v>5091994393.8985004</v>
      </c>
      <c r="G13" s="98">
        <f>IFERROR(((E13/F13)-1)*100,IF(E13+F13&lt;&gt;0,100,0))</f>
        <v>0.16740945611242175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366</v>
      </c>
      <c r="C16" s="67">
        <v>332</v>
      </c>
      <c r="D16" s="98">
        <f>IFERROR(((B16/C16)-1)*100,IF(B16+C16&lt;&gt;0,100,0))</f>
        <v>10.240963855421681</v>
      </c>
      <c r="E16" s="67">
        <v>17472</v>
      </c>
      <c r="F16" s="67">
        <v>15425</v>
      </c>
      <c r="G16" s="98">
        <f>IFERROR(((E16/F16)-1)*100,IF(E16+F16&lt;&gt;0,100,0))</f>
        <v>13.270664505672602</v>
      </c>
    </row>
    <row r="17" spans="1:7" s="16" customFormat="1" ht="12" x14ac:dyDescent="0.2">
      <c r="A17" s="64" t="s">
        <v>9</v>
      </c>
      <c r="B17" s="67">
        <v>177951.01699999999</v>
      </c>
      <c r="C17" s="67">
        <v>110874.99400000001</v>
      </c>
      <c r="D17" s="98">
        <f>IFERROR(((B17/C17)-1)*100,IF(B17+C17&lt;&gt;0,100,0))</f>
        <v>60.496980049441973</v>
      </c>
      <c r="E17" s="67">
        <v>7151729.0439999998</v>
      </c>
      <c r="F17" s="67">
        <v>10222137.522</v>
      </c>
      <c r="G17" s="98">
        <f>IFERROR(((E17/F17)-1)*100,IF(E17+F17&lt;&gt;0,100,0))</f>
        <v>-30.036853558190668</v>
      </c>
    </row>
    <row r="18" spans="1:7" s="16" customFormat="1" ht="12" x14ac:dyDescent="0.2">
      <c r="A18" s="64" t="s">
        <v>10</v>
      </c>
      <c r="B18" s="67">
        <v>14612160.996955501</v>
      </c>
      <c r="C18" s="67">
        <v>7683481.50205079</v>
      </c>
      <c r="D18" s="98">
        <f>IFERROR(((B18/C18)-1)*100,IF(B18+C18&lt;&gt;0,100,0))</f>
        <v>90.176302149688055</v>
      </c>
      <c r="E18" s="67">
        <v>499379785.18688601</v>
      </c>
      <c r="F18" s="67">
        <v>459633889.37497199</v>
      </c>
      <c r="G18" s="98">
        <f>IFERROR(((E18/F18)-1)*100,IF(E18+F18&lt;&gt;0,100,0))</f>
        <v>8.647294451234222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17684928.296659999</v>
      </c>
      <c r="C24" s="66">
        <v>12337498.54989</v>
      </c>
      <c r="D24" s="65">
        <f>B24-C24</f>
        <v>5347429.7467699982</v>
      </c>
      <c r="E24" s="67">
        <v>796427201.77576005</v>
      </c>
      <c r="F24" s="67">
        <v>877765496.09305</v>
      </c>
      <c r="G24" s="65">
        <f>E24-F24</f>
        <v>-81338294.317289948</v>
      </c>
    </row>
    <row r="25" spans="1:7" s="16" customFormat="1" ht="12" x14ac:dyDescent="0.2">
      <c r="A25" s="68" t="s">
        <v>15</v>
      </c>
      <c r="B25" s="66">
        <v>15506552.50347</v>
      </c>
      <c r="C25" s="66">
        <v>13055076.977469999</v>
      </c>
      <c r="D25" s="65">
        <f>B25-C25</f>
        <v>2451475.5260000005</v>
      </c>
      <c r="E25" s="67">
        <v>863732372.39745998</v>
      </c>
      <c r="F25" s="67">
        <v>987033115.32219994</v>
      </c>
      <c r="G25" s="65">
        <f>E25-F25</f>
        <v>-123300742.92473996</v>
      </c>
    </row>
    <row r="26" spans="1:7" s="28" customFormat="1" ht="12" x14ac:dyDescent="0.2">
      <c r="A26" s="69" t="s">
        <v>16</v>
      </c>
      <c r="B26" s="70">
        <f>B24-B25</f>
        <v>2178375.7931899987</v>
      </c>
      <c r="C26" s="70">
        <f>C24-C25</f>
        <v>-717578.42757999897</v>
      </c>
      <c r="D26" s="70"/>
      <c r="E26" s="70">
        <f>E24-E25</f>
        <v>-67305170.621699929</v>
      </c>
      <c r="F26" s="70">
        <f>F24-F25</f>
        <v>-109267619.22914994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69305.185021779995</v>
      </c>
      <c r="C33" s="132">
        <v>67825.342315200003</v>
      </c>
      <c r="D33" s="98">
        <f t="shared" ref="D33:D42" si="0">IFERROR(((B33/C33)-1)*100,IF(B33+C33&lt;&gt;0,100,0))</f>
        <v>2.1818433288590233</v>
      </c>
      <c r="E33" s="64"/>
      <c r="F33" s="132">
        <v>69437.13</v>
      </c>
      <c r="G33" s="132">
        <v>65609.55</v>
      </c>
    </row>
    <row r="34" spans="1:7" s="16" customFormat="1" ht="12" x14ac:dyDescent="0.2">
      <c r="A34" s="64" t="s">
        <v>23</v>
      </c>
      <c r="B34" s="132">
        <v>78276.537218519996</v>
      </c>
      <c r="C34" s="132">
        <v>78761.817538920004</v>
      </c>
      <c r="D34" s="98">
        <f t="shared" si="0"/>
        <v>-0.61613651838368089</v>
      </c>
      <c r="E34" s="64"/>
      <c r="F34" s="132">
        <v>78510.14</v>
      </c>
      <c r="G34" s="132">
        <v>76159.11</v>
      </c>
    </row>
    <row r="35" spans="1:7" s="16" customFormat="1" ht="12" x14ac:dyDescent="0.2">
      <c r="A35" s="64" t="s">
        <v>24</v>
      </c>
      <c r="B35" s="132">
        <v>68988.858766789999</v>
      </c>
      <c r="C35" s="132">
        <v>64583.914709329998</v>
      </c>
      <c r="D35" s="98">
        <f t="shared" si="0"/>
        <v>6.8204971428027283</v>
      </c>
      <c r="E35" s="64"/>
      <c r="F35" s="132">
        <v>69765.210000000006</v>
      </c>
      <c r="G35" s="132">
        <v>67780.19</v>
      </c>
    </row>
    <row r="36" spans="1:7" s="16" customFormat="1" ht="12" x14ac:dyDescent="0.2">
      <c r="A36" s="64" t="s">
        <v>25</v>
      </c>
      <c r="B36" s="132">
        <v>62769.28008104</v>
      </c>
      <c r="C36" s="132">
        <v>61115.793678590002</v>
      </c>
      <c r="D36" s="98">
        <f t="shared" si="0"/>
        <v>2.7054977165898109</v>
      </c>
      <c r="E36" s="64"/>
      <c r="F36" s="132">
        <v>62926.55</v>
      </c>
      <c r="G36" s="132">
        <v>59059.42</v>
      </c>
    </row>
    <row r="37" spans="1:7" s="16" customFormat="1" ht="12" x14ac:dyDescent="0.2">
      <c r="A37" s="64" t="s">
        <v>79</v>
      </c>
      <c r="B37" s="132">
        <v>66568.444770579998</v>
      </c>
      <c r="C37" s="132">
        <v>61367.609680770001</v>
      </c>
      <c r="D37" s="98">
        <f t="shared" si="0"/>
        <v>8.4748862092957076</v>
      </c>
      <c r="E37" s="64"/>
      <c r="F37" s="132">
        <v>66636.850000000006</v>
      </c>
      <c r="G37" s="132">
        <v>60284.55</v>
      </c>
    </row>
    <row r="38" spans="1:7" s="16" customFormat="1" ht="12" x14ac:dyDescent="0.2">
      <c r="A38" s="64" t="s">
        <v>26</v>
      </c>
      <c r="B38" s="132">
        <v>82270.746619319994</v>
      </c>
      <c r="C38" s="132">
        <v>89603.662839290002</v>
      </c>
      <c r="D38" s="98">
        <f t="shared" si="0"/>
        <v>-8.1837237313859283</v>
      </c>
      <c r="E38" s="64"/>
      <c r="F38" s="132">
        <v>82544.63</v>
      </c>
      <c r="G38" s="132">
        <v>77459.58</v>
      </c>
    </row>
    <row r="39" spans="1:7" s="16" customFormat="1" ht="12" x14ac:dyDescent="0.2">
      <c r="A39" s="64" t="s">
        <v>27</v>
      </c>
      <c r="B39" s="132">
        <v>15769.283939159999</v>
      </c>
      <c r="C39" s="132">
        <v>14192.594735230001</v>
      </c>
      <c r="D39" s="98">
        <f t="shared" si="0"/>
        <v>11.109238538434507</v>
      </c>
      <c r="E39" s="64"/>
      <c r="F39" s="132">
        <v>15798.34</v>
      </c>
      <c r="G39" s="132">
        <v>15283.08</v>
      </c>
    </row>
    <row r="40" spans="1:7" s="16" customFormat="1" ht="12" x14ac:dyDescent="0.2">
      <c r="A40" s="64" t="s">
        <v>28</v>
      </c>
      <c r="B40" s="132">
        <v>84563.486278209995</v>
      </c>
      <c r="C40" s="132">
        <v>87061.975730780003</v>
      </c>
      <c r="D40" s="98">
        <f t="shared" si="0"/>
        <v>-2.8697826250762337</v>
      </c>
      <c r="E40" s="64"/>
      <c r="F40" s="132">
        <v>84803.61</v>
      </c>
      <c r="G40" s="132">
        <v>80736.22</v>
      </c>
    </row>
    <row r="41" spans="1:7" s="16" customFormat="1" ht="12" x14ac:dyDescent="0.2">
      <c r="A41" s="64" t="s">
        <v>29</v>
      </c>
      <c r="B41" s="72"/>
      <c r="C41" s="72"/>
      <c r="D41" s="98">
        <f t="shared" si="0"/>
        <v>0</v>
      </c>
      <c r="E41" s="64"/>
      <c r="F41" s="72"/>
      <c r="G41" s="72"/>
    </row>
    <row r="42" spans="1:7" s="16" customFormat="1" ht="12" x14ac:dyDescent="0.2">
      <c r="A42" s="64" t="s">
        <v>78</v>
      </c>
      <c r="B42" s="132">
        <v>1122.26272419</v>
      </c>
      <c r="C42" s="132">
        <v>1399.84977658</v>
      </c>
      <c r="D42" s="98">
        <f t="shared" si="0"/>
        <v>-19.829774382518274</v>
      </c>
      <c r="E42" s="64"/>
      <c r="F42" s="132">
        <v>1160.21</v>
      </c>
      <c r="G42" s="132">
        <v>1091.1500000000001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19985.2091076094</v>
      </c>
      <c r="D48" s="72"/>
      <c r="E48" s="133">
        <v>19247.843891005101</v>
      </c>
      <c r="F48" s="72"/>
      <c r="G48" s="98">
        <f>IFERROR(((C48/E48)-1)*100,IF(C48+E48&lt;&gt;0,100,0))</f>
        <v>3.8308977399223565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1757</v>
      </c>
      <c r="D54" s="75"/>
      <c r="E54" s="134">
        <v>469294</v>
      </c>
      <c r="F54" s="134">
        <v>48402535.460000001</v>
      </c>
      <c r="G54" s="134">
        <v>8966637.0960000008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6215</v>
      </c>
      <c r="C68" s="66">
        <v>6292</v>
      </c>
      <c r="D68" s="98">
        <f>IFERROR(((B68/C68)-1)*100,IF(B68+C68&lt;&gt;0,100,0))</f>
        <v>-1.2237762237762184</v>
      </c>
      <c r="E68" s="66">
        <v>285345</v>
      </c>
      <c r="F68" s="66">
        <v>281563</v>
      </c>
      <c r="G68" s="98">
        <f>IFERROR(((E68/F68)-1)*100,IF(E68+F68&lt;&gt;0,100,0))</f>
        <v>1.3432162606592524</v>
      </c>
    </row>
    <row r="69" spans="1:7" s="16" customFormat="1" ht="12" x14ac:dyDescent="0.2">
      <c r="A69" s="79" t="s">
        <v>54</v>
      </c>
      <c r="B69" s="67">
        <v>206072552.06099999</v>
      </c>
      <c r="C69" s="66">
        <v>263842961.623</v>
      </c>
      <c r="D69" s="98">
        <f>IFERROR(((B69/C69)-1)*100,IF(B69+C69&lt;&gt;0,100,0))</f>
        <v>-21.895755417022265</v>
      </c>
      <c r="E69" s="66">
        <v>8586289710.7110004</v>
      </c>
      <c r="F69" s="66">
        <v>8546033193.5209999</v>
      </c>
      <c r="G69" s="98">
        <f>IFERROR(((E69/F69)-1)*100,IF(E69+F69&lt;&gt;0,100,0))</f>
        <v>0.47105500620474583</v>
      </c>
    </row>
    <row r="70" spans="1:7" s="62" customFormat="1" ht="12" x14ac:dyDescent="0.2">
      <c r="A70" s="79" t="s">
        <v>55</v>
      </c>
      <c r="B70" s="67">
        <v>194900704.72431001</v>
      </c>
      <c r="C70" s="66">
        <v>254358865.43178999</v>
      </c>
      <c r="D70" s="98">
        <f>IFERROR(((B70/C70)-1)*100,IF(B70+C70&lt;&gt;0,100,0))</f>
        <v>-23.375698191822824</v>
      </c>
      <c r="E70" s="66">
        <v>8196121939.6837502</v>
      </c>
      <c r="F70" s="66">
        <v>8406013610.0818796</v>
      </c>
      <c r="G70" s="98">
        <f>IFERROR(((E70/F70)-1)*100,IF(E70+F70&lt;&gt;0,100,0))</f>
        <v>-2.4969227999630306</v>
      </c>
    </row>
    <row r="71" spans="1:7" s="16" customFormat="1" ht="12" x14ac:dyDescent="0.2">
      <c r="A71" s="79" t="s">
        <v>94</v>
      </c>
      <c r="B71" s="98">
        <f>IFERROR(B69/B68/1000,)</f>
        <v>33.157289148994366</v>
      </c>
      <c r="C71" s="98">
        <f>IFERROR(C69/C68/1000,)</f>
        <v>41.933083538302604</v>
      </c>
      <c r="D71" s="98">
        <f>IFERROR(((B71/C71)-1)*100,IF(B71+C71&lt;&gt;0,100,0))</f>
        <v>-20.92809220979953</v>
      </c>
      <c r="E71" s="98">
        <f>IFERROR(E69/E68/1000,)</f>
        <v>30.090906484119227</v>
      </c>
      <c r="F71" s="98">
        <f>IFERROR(F69/F68/1000,)</f>
        <v>30.352117265127166</v>
      </c>
      <c r="G71" s="98">
        <f>IFERROR(((E71/F71)-1)*100,IF(E71+F71&lt;&gt;0,100,0))</f>
        <v>-0.86060151496599735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2601</v>
      </c>
      <c r="C74" s="66">
        <v>2718</v>
      </c>
      <c r="D74" s="98">
        <f>IFERROR(((B74/C74)-1)*100,IF(B74+C74&lt;&gt;0,100,0))</f>
        <v>-4.3046357615894042</v>
      </c>
      <c r="E74" s="66">
        <v>119409</v>
      </c>
      <c r="F74" s="66">
        <v>127623</v>
      </c>
      <c r="G74" s="98">
        <f>IFERROR(((E74/F74)-1)*100,IF(E74+F74&lt;&gt;0,100,0))</f>
        <v>-6.4361439552431783</v>
      </c>
    </row>
    <row r="75" spans="1:7" s="16" customFormat="1" ht="12" x14ac:dyDescent="0.2">
      <c r="A75" s="79" t="s">
        <v>54</v>
      </c>
      <c r="B75" s="67">
        <v>456749302.40799999</v>
      </c>
      <c r="C75" s="66">
        <v>543724725.71399999</v>
      </c>
      <c r="D75" s="98">
        <f>IFERROR(((B75/C75)-1)*100,IF(B75+C75&lt;&gt;0,100,0))</f>
        <v>-15.996223675829157</v>
      </c>
      <c r="E75" s="66">
        <v>22200016699.293999</v>
      </c>
      <c r="F75" s="66">
        <v>21016757873.872002</v>
      </c>
      <c r="G75" s="98">
        <f>IFERROR(((E75/F75)-1)*100,IF(E75+F75&lt;&gt;0,100,0))</f>
        <v>5.6300730708470637</v>
      </c>
    </row>
    <row r="76" spans="1:7" s="16" customFormat="1" ht="12" x14ac:dyDescent="0.2">
      <c r="A76" s="79" t="s">
        <v>55</v>
      </c>
      <c r="B76" s="67">
        <v>428280307.51578999</v>
      </c>
      <c r="C76" s="66">
        <v>523076534.32466</v>
      </c>
      <c r="D76" s="98">
        <f>IFERROR(((B76/C76)-1)*100,IF(B76+C76&lt;&gt;0,100,0))</f>
        <v>-18.122821535334342</v>
      </c>
      <c r="E76" s="66">
        <v>20804913103.305199</v>
      </c>
      <c r="F76" s="66">
        <v>20323185223.6269</v>
      </c>
      <c r="G76" s="98">
        <f>IFERROR(((E76/F76)-1)*100,IF(E76+F76&lt;&gt;0,100,0))</f>
        <v>2.3703365116126696</v>
      </c>
    </row>
    <row r="77" spans="1:7" s="16" customFormat="1" ht="12" x14ac:dyDescent="0.2">
      <c r="A77" s="79" t="s">
        <v>94</v>
      </c>
      <c r="B77" s="98">
        <f>IFERROR(B75/B74/1000,)</f>
        <v>175.60526813071897</v>
      </c>
      <c r="C77" s="98">
        <f>IFERROR(C75/C74/1000,)</f>
        <v>200.04588878366445</v>
      </c>
      <c r="D77" s="98">
        <f>IFERROR(((B77/C77)-1)*100,IF(B77+C77&lt;&gt;0,100,0))</f>
        <v>-12.217507093773017</v>
      </c>
      <c r="E77" s="98">
        <f>IFERROR(E75/E74/1000,)</f>
        <v>185.91577434945438</v>
      </c>
      <c r="F77" s="98">
        <f>IFERROR(F75/F74/1000,)</f>
        <v>164.67845038803353</v>
      </c>
      <c r="G77" s="98">
        <f>IFERROR(((E77/F77)-1)*100,IF(E77+F77&lt;&gt;0,100,0))</f>
        <v>12.896237432025348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221</v>
      </c>
      <c r="C80" s="66">
        <v>188</v>
      </c>
      <c r="D80" s="98">
        <f>IFERROR(((B80/C80)-1)*100,IF(B80+C80&lt;&gt;0,100,0))</f>
        <v>17.553191489361698</v>
      </c>
      <c r="E80" s="66">
        <v>8620</v>
      </c>
      <c r="F80" s="66">
        <v>7279</v>
      </c>
      <c r="G80" s="98">
        <f>IFERROR(((E80/F80)-1)*100,IF(E80+F80&lt;&gt;0,100,0))</f>
        <v>18.422860283005903</v>
      </c>
    </row>
    <row r="81" spans="1:7" s="16" customFormat="1" ht="12" x14ac:dyDescent="0.2">
      <c r="A81" s="79" t="s">
        <v>54</v>
      </c>
      <c r="B81" s="67">
        <v>23463910.322000001</v>
      </c>
      <c r="C81" s="66">
        <v>17057608.276999999</v>
      </c>
      <c r="D81" s="98">
        <f>IFERROR(((B81/C81)-1)*100,IF(B81+C81&lt;&gt;0,100,0))</f>
        <v>37.556859912406829</v>
      </c>
      <c r="E81" s="66">
        <v>1011967124.575</v>
      </c>
      <c r="F81" s="66">
        <v>640079831.55799997</v>
      </c>
      <c r="G81" s="98">
        <f>IFERROR(((E81/F81)-1)*100,IF(E81+F81&lt;&gt;0,100,0))</f>
        <v>58.100142307530604</v>
      </c>
    </row>
    <row r="82" spans="1:7" s="16" customFormat="1" ht="12" x14ac:dyDescent="0.2">
      <c r="A82" s="79" t="s">
        <v>55</v>
      </c>
      <c r="B82" s="67">
        <v>4061420.0056195101</v>
      </c>
      <c r="C82" s="66">
        <v>5543114.5425196504</v>
      </c>
      <c r="D82" s="98">
        <f>IFERROR(((B82/C82)-1)*100,IF(B82+C82&lt;&gt;0,100,0))</f>
        <v>-26.730361163105766</v>
      </c>
      <c r="E82" s="66">
        <v>363916439.18834001</v>
      </c>
      <c r="F82" s="66">
        <v>217482927.696035</v>
      </c>
      <c r="G82" s="98">
        <f>IFERROR(((E82/F82)-1)*100,IF(E82+F82&lt;&gt;0,100,0))</f>
        <v>67.331037449048779</v>
      </c>
    </row>
    <row r="83" spans="1:7" s="32" customFormat="1" x14ac:dyDescent="0.2">
      <c r="A83" s="79" t="s">
        <v>94</v>
      </c>
      <c r="B83" s="98">
        <f>IFERROR(B81/B80/1000,)</f>
        <v>106.17153991855204</v>
      </c>
      <c r="C83" s="98">
        <f>IFERROR(C81/C80/1000,)</f>
        <v>90.731958920212747</v>
      </c>
      <c r="D83" s="98">
        <f>IFERROR(((B83/C83)-1)*100,IF(B83+C83&lt;&gt;0,100,0))</f>
        <v>17.016695310101749</v>
      </c>
      <c r="E83" s="98">
        <f>IFERROR(E81/E80/1000,)</f>
        <v>117.39757825696057</v>
      </c>
      <c r="F83" s="98">
        <f>IFERROR(F81/F80/1000,)</f>
        <v>87.935132787196039</v>
      </c>
      <c r="G83" s="98">
        <f>IFERROR(((E83/F83)-1)*100,IF(E83+F83&lt;&gt;0,100,0))</f>
        <v>33.504748939270911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9037</v>
      </c>
      <c r="C86" s="64">
        <f>C68+C74+C80</f>
        <v>9198</v>
      </c>
      <c r="D86" s="98">
        <f>IFERROR(((B86/C86)-1)*100,IF(B86+C86&lt;&gt;0,100,0))</f>
        <v>-1.7503805175038023</v>
      </c>
      <c r="E86" s="64">
        <f>E68+E74+E80</f>
        <v>413374</v>
      </c>
      <c r="F86" s="64">
        <f>F68+F74+F80</f>
        <v>416465</v>
      </c>
      <c r="G86" s="98">
        <f>IFERROR(((E86/F86)-1)*100,IF(E86+F86&lt;&gt;0,100,0))</f>
        <v>-0.74219922442462227</v>
      </c>
    </row>
    <row r="87" spans="1:7" s="62" customFormat="1" ht="12" x14ac:dyDescent="0.2">
      <c r="A87" s="79" t="s">
        <v>54</v>
      </c>
      <c r="B87" s="64">
        <f t="shared" ref="B87:C87" si="1">B69+B75+B81</f>
        <v>686285764.79100001</v>
      </c>
      <c r="C87" s="64">
        <f t="shared" si="1"/>
        <v>824625295.61399996</v>
      </c>
      <c r="D87" s="98">
        <f>IFERROR(((B87/C87)-1)*100,IF(B87+C87&lt;&gt;0,100,0))</f>
        <v>-16.776047443462794</v>
      </c>
      <c r="E87" s="64">
        <f t="shared" ref="E87:F87" si="2">E69+E75+E81</f>
        <v>31798273534.579998</v>
      </c>
      <c r="F87" s="64">
        <f t="shared" si="2"/>
        <v>30202870898.951</v>
      </c>
      <c r="G87" s="98">
        <f>IFERROR(((E87/F87)-1)*100,IF(E87+F87&lt;&gt;0,100,0))</f>
        <v>5.2822880346927947</v>
      </c>
    </row>
    <row r="88" spans="1:7" s="62" customFormat="1" ht="12" x14ac:dyDescent="0.2">
      <c r="A88" s="79" t="s">
        <v>55</v>
      </c>
      <c r="B88" s="64">
        <f t="shared" ref="B88:C88" si="3">B70+B76+B82</f>
        <v>627242432.24571955</v>
      </c>
      <c r="C88" s="64">
        <f t="shared" si="3"/>
        <v>782978514.29896963</v>
      </c>
      <c r="D88" s="98">
        <f>IFERROR(((B88/C88)-1)*100,IF(B88+C88&lt;&gt;0,100,0))</f>
        <v>-19.890211443756733</v>
      </c>
      <c r="E88" s="64">
        <f t="shared" ref="E88:F88" si="4">E70+E76+E82</f>
        <v>29364951482.177288</v>
      </c>
      <c r="F88" s="64">
        <f t="shared" si="4"/>
        <v>28946681761.404812</v>
      </c>
      <c r="G88" s="98">
        <f>IFERROR(((E88/F88)-1)*100,IF(E88+F88&lt;&gt;0,100,0))</f>
        <v>1.4449660386641083</v>
      </c>
    </row>
    <row r="89" spans="1:7" s="63" customFormat="1" x14ac:dyDescent="0.2">
      <c r="A89" s="79" t="s">
        <v>95</v>
      </c>
      <c r="B89" s="98">
        <f>IFERROR((B75/B87)*100,IF(B75+B87&lt;&gt;0,100,0))</f>
        <v>66.553806860192921</v>
      </c>
      <c r="C89" s="98">
        <f>IFERROR((C75/C87)*100,IF(C75+C87&lt;&gt;0,100,0))</f>
        <v>65.935974630653675</v>
      </c>
      <c r="D89" s="98">
        <f>IFERROR(((B89/C89)-1)*100,IF(B89+C89&lt;&gt;0,100,0))</f>
        <v>0.93701842279587666</v>
      </c>
      <c r="E89" s="98">
        <f>IFERROR((E75/E87)*100,IF(E75+E87&lt;&gt;0,100,0))</f>
        <v>69.815163628779771</v>
      </c>
      <c r="F89" s="98">
        <f>IFERROR((F75/F87)*100,IF(F75+F87&lt;&gt;0,100,0))</f>
        <v>69.585298510817893</v>
      </c>
      <c r="G89" s="98">
        <f>IFERROR(((E89/F89)-1)*100,IF(E89+F89&lt;&gt;0,100,0))</f>
        <v>0.33033575033976081</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68451775.086999997</v>
      </c>
      <c r="C97" s="135">
        <v>72987397.708000004</v>
      </c>
      <c r="D97" s="65">
        <f>B97-C97</f>
        <v>-4535622.6210000068</v>
      </c>
      <c r="E97" s="135">
        <v>2899171731.3210001</v>
      </c>
      <c r="F97" s="135">
        <v>2696574680.5840001</v>
      </c>
      <c r="G97" s="80">
        <f>E97-F97</f>
        <v>202597050.73699999</v>
      </c>
    </row>
    <row r="98" spans="1:7" s="62" customFormat="1" ht="13.5" x14ac:dyDescent="0.2">
      <c r="A98" s="114" t="s">
        <v>88</v>
      </c>
      <c r="B98" s="66">
        <v>66304968.737999998</v>
      </c>
      <c r="C98" s="135">
        <v>67914517.863999993</v>
      </c>
      <c r="D98" s="65">
        <f>B98-C98</f>
        <v>-1609549.1259999946</v>
      </c>
      <c r="E98" s="135">
        <v>2872032904.6139998</v>
      </c>
      <c r="F98" s="135">
        <v>2675943717.0120001</v>
      </c>
      <c r="G98" s="80">
        <f>E98-F98</f>
        <v>196089187.60199976</v>
      </c>
    </row>
    <row r="99" spans="1:7" s="62" customFormat="1" ht="12" x14ac:dyDescent="0.2">
      <c r="A99" s="115" t="s">
        <v>16</v>
      </c>
      <c r="B99" s="65">
        <f>B97-B98</f>
        <v>2146806.3489999995</v>
      </c>
      <c r="C99" s="65">
        <f>C97-C98</f>
        <v>5072879.8440000117</v>
      </c>
      <c r="D99" s="82"/>
      <c r="E99" s="65">
        <f>E97-E98</f>
        <v>27138826.707000256</v>
      </c>
      <c r="F99" s="82">
        <f>F97-F98</f>
        <v>20630963.572000027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18852236.956</v>
      </c>
      <c r="C102" s="135">
        <v>29422528.120999999</v>
      </c>
      <c r="D102" s="65">
        <f>B102-C102</f>
        <v>-10570291.164999999</v>
      </c>
      <c r="E102" s="135">
        <v>974080223.63999999</v>
      </c>
      <c r="F102" s="135">
        <v>951621348.30700004</v>
      </c>
      <c r="G102" s="80">
        <f>E102-F102</f>
        <v>22458875.332999945</v>
      </c>
    </row>
    <row r="103" spans="1:7" s="16" customFormat="1" ht="13.5" x14ac:dyDescent="0.2">
      <c r="A103" s="79" t="s">
        <v>88</v>
      </c>
      <c r="B103" s="66">
        <v>22838422.866999999</v>
      </c>
      <c r="C103" s="135">
        <v>44661985.886</v>
      </c>
      <c r="D103" s="65">
        <f>B103-C103</f>
        <v>-21823563.019000001</v>
      </c>
      <c r="E103" s="135">
        <v>1119465078.997</v>
      </c>
      <c r="F103" s="135">
        <v>1084600723.089</v>
      </c>
      <c r="G103" s="80">
        <f>E103-F103</f>
        <v>34864355.907999992</v>
      </c>
    </row>
    <row r="104" spans="1:7" s="28" customFormat="1" ht="12" x14ac:dyDescent="0.2">
      <c r="A104" s="81" t="s">
        <v>16</v>
      </c>
      <c r="B104" s="65">
        <f>B102-B103</f>
        <v>-3986185.9109999985</v>
      </c>
      <c r="C104" s="65">
        <f>C102-C103</f>
        <v>-15239457.765000001</v>
      </c>
      <c r="D104" s="82"/>
      <c r="E104" s="65">
        <f>E102-E103</f>
        <v>-145384855.35699999</v>
      </c>
      <c r="F104" s="82">
        <f>F102-F103</f>
        <v>-132979374.78199995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832.55810874254996</v>
      </c>
      <c r="C111" s="137">
        <v>806.47888203421496</v>
      </c>
      <c r="D111" s="98">
        <f>IFERROR(((B111/C111)-1)*100,IF(B111+C111&lt;&gt;0,100,0))</f>
        <v>3.2337147678999756</v>
      </c>
      <c r="E111" s="84"/>
      <c r="F111" s="136">
        <v>832.55810874254996</v>
      </c>
      <c r="G111" s="136">
        <v>820.34325869354905</v>
      </c>
    </row>
    <row r="112" spans="1:7" s="16" customFormat="1" ht="12" x14ac:dyDescent="0.2">
      <c r="A112" s="79" t="s">
        <v>50</v>
      </c>
      <c r="B112" s="136">
        <v>820.69021396961398</v>
      </c>
      <c r="C112" s="137">
        <v>795.93423579378498</v>
      </c>
      <c r="D112" s="98">
        <f>IFERROR(((B112/C112)-1)*100,IF(B112+C112&lt;&gt;0,100,0))</f>
        <v>3.1103044777486932</v>
      </c>
      <c r="E112" s="84"/>
      <c r="F112" s="136">
        <v>820.69021396961398</v>
      </c>
      <c r="G112" s="136">
        <v>808.60414971682303</v>
      </c>
    </row>
    <row r="113" spans="1:7" s="16" customFormat="1" ht="12" x14ac:dyDescent="0.2">
      <c r="A113" s="79" t="s">
        <v>51</v>
      </c>
      <c r="B113" s="136">
        <v>892.76994540305702</v>
      </c>
      <c r="C113" s="137">
        <v>853.727401270315</v>
      </c>
      <c r="D113" s="98">
        <f>IFERROR(((B113/C113)-1)*100,IF(B113+C113&lt;&gt;0,100,0))</f>
        <v>4.5731862506285026</v>
      </c>
      <c r="E113" s="84"/>
      <c r="F113" s="136">
        <v>892.76994540305702</v>
      </c>
      <c r="G113" s="136">
        <v>880.27550569385198</v>
      </c>
    </row>
    <row r="114" spans="1:7" s="28" customFormat="1" ht="12" x14ac:dyDescent="0.2">
      <c r="A114" s="81" t="s">
        <v>52</v>
      </c>
      <c r="B114" s="85"/>
      <c r="C114" s="84"/>
      <c r="D114" s="86"/>
      <c r="E114" s="84"/>
      <c r="F114" s="71"/>
      <c r="G114" s="71"/>
    </row>
    <row r="115" spans="1:7" s="16" customFormat="1" ht="12" x14ac:dyDescent="0.2">
      <c r="A115" s="79" t="s">
        <v>56</v>
      </c>
      <c r="B115" s="136">
        <v>636.60308789150804</v>
      </c>
      <c r="C115" s="137">
        <v>607.36663801363795</v>
      </c>
      <c r="D115" s="98">
        <f>IFERROR(((B115/C115)-1)*100,IF(B115+C115&lt;&gt;0,100,0))</f>
        <v>4.8136410609391334</v>
      </c>
      <c r="E115" s="84"/>
      <c r="F115" s="136">
        <v>636.60308789150804</v>
      </c>
      <c r="G115" s="136">
        <v>634.63940307092696</v>
      </c>
    </row>
    <row r="116" spans="1:7" s="16" customFormat="1" ht="12" x14ac:dyDescent="0.2">
      <c r="A116" s="79" t="s">
        <v>57</v>
      </c>
      <c r="B116" s="136">
        <v>831.80097537328095</v>
      </c>
      <c r="C116" s="137">
        <v>791.501326806149</v>
      </c>
      <c r="D116" s="98">
        <f>IFERROR(((B116/C116)-1)*100,IF(B116+C116&lt;&gt;0,100,0))</f>
        <v>5.0915452952869034</v>
      </c>
      <c r="E116" s="84"/>
      <c r="F116" s="136">
        <v>831.80097537328095</v>
      </c>
      <c r="G116" s="136">
        <v>828.42223509273197</v>
      </c>
    </row>
    <row r="117" spans="1:7" s="16" customFormat="1" ht="12" x14ac:dyDescent="0.2">
      <c r="A117" s="79" t="s">
        <v>59</v>
      </c>
      <c r="B117" s="136">
        <v>946.75738315683702</v>
      </c>
      <c r="C117" s="137">
        <v>907.70852445720095</v>
      </c>
      <c r="D117" s="98">
        <f>IFERROR(((B117/C117)-1)*100,IF(B117+C117&lt;&gt;0,100,0))</f>
        <v>4.3019160498670939</v>
      </c>
      <c r="E117" s="84"/>
      <c r="F117" s="136">
        <v>946.75738315683702</v>
      </c>
      <c r="G117" s="136">
        <v>933.89251261323602</v>
      </c>
    </row>
    <row r="118" spans="1:7" s="16" customFormat="1" ht="12" x14ac:dyDescent="0.2">
      <c r="A118" s="79" t="s">
        <v>58</v>
      </c>
      <c r="B118" s="136">
        <v>885.83696673552299</v>
      </c>
      <c r="C118" s="137">
        <v>868.21362544548299</v>
      </c>
      <c r="D118" s="98">
        <f>IFERROR(((B118/C118)-1)*100,IF(B118+C118&lt;&gt;0,100,0))</f>
        <v>2.0298392899555484</v>
      </c>
      <c r="E118" s="84"/>
      <c r="F118" s="136">
        <v>885.83696673552299</v>
      </c>
      <c r="G118" s="136">
        <v>868.13430345913503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20</v>
      </c>
      <c r="G126" s="98">
        <f>IFERROR(((E126/F126)-1)*100,IF(E126+F126&lt;&gt;0,100,0))</f>
        <v>-60</v>
      </c>
    </row>
    <row r="127" spans="1:7" s="16" customFormat="1" ht="12" x14ac:dyDescent="0.2">
      <c r="A127" s="79" t="s">
        <v>72</v>
      </c>
      <c r="B127" s="67">
        <v>259</v>
      </c>
      <c r="C127" s="66">
        <v>393</v>
      </c>
      <c r="D127" s="98">
        <f>IFERROR(((B127/C127)-1)*100,IF(B127+C127&lt;&gt;0,100,0))</f>
        <v>-34.096692111959293</v>
      </c>
      <c r="E127" s="66">
        <v>12982</v>
      </c>
      <c r="F127" s="66">
        <v>10526</v>
      </c>
      <c r="G127" s="98">
        <f>IFERROR(((E127/F127)-1)*100,IF(E127+F127&lt;&gt;0,100,0))</f>
        <v>23.332699980999429</v>
      </c>
    </row>
    <row r="128" spans="1:7" s="16" customFormat="1" ht="12" x14ac:dyDescent="0.2">
      <c r="A128" s="79" t="s">
        <v>74</v>
      </c>
      <c r="B128" s="67">
        <v>23</v>
      </c>
      <c r="C128" s="66">
        <v>18</v>
      </c>
      <c r="D128" s="98">
        <f>IFERROR(((B128/C128)-1)*100,IF(B128+C128&lt;&gt;0,100,0))</f>
        <v>27.777777777777768</v>
      </c>
      <c r="E128" s="66">
        <v>371</v>
      </c>
      <c r="F128" s="66">
        <v>385</v>
      </c>
      <c r="G128" s="98">
        <f>IFERROR(((E128/F128)-1)*100,IF(E128+F128&lt;&gt;0,100,0))</f>
        <v>-3.6363636363636376</v>
      </c>
    </row>
    <row r="129" spans="1:7" s="28" customFormat="1" ht="12" x14ac:dyDescent="0.2">
      <c r="A129" s="81" t="s">
        <v>34</v>
      </c>
      <c r="B129" s="82">
        <f>SUM(B126:B128)</f>
        <v>282</v>
      </c>
      <c r="C129" s="82">
        <f>SUM(C126:C128)</f>
        <v>411</v>
      </c>
      <c r="D129" s="98">
        <f>IFERROR(((B129/C129)-1)*100,IF(B129+C129&lt;&gt;0,100,0))</f>
        <v>-31.386861313868607</v>
      </c>
      <c r="E129" s="82">
        <f>SUM(E126:E128)</f>
        <v>13361</v>
      </c>
      <c r="F129" s="82">
        <f>SUM(F126:F128)</f>
        <v>10931</v>
      </c>
      <c r="G129" s="98">
        <f>IFERROR(((E129/F129)-1)*100,IF(E129+F129&lt;&gt;0,100,0))</f>
        <v>22.230354038971733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v>
      </c>
      <c r="C132" s="66">
        <v>81</v>
      </c>
      <c r="D132" s="98">
        <f>IFERROR(((B132/C132)-1)*100,IF(B132+C132&lt;&gt;0,100,0))</f>
        <v>-96.296296296296305</v>
      </c>
      <c r="E132" s="66">
        <v>931</v>
      </c>
      <c r="F132" s="66">
        <v>1068</v>
      </c>
      <c r="G132" s="98">
        <f>IFERROR(((E132/F132)-1)*100,IF(E132+F132&lt;&gt;0,100,0))</f>
        <v>-12.827715355805246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v>
      </c>
      <c r="C134" s="82">
        <f>SUM(C132:C133)</f>
        <v>81</v>
      </c>
      <c r="D134" s="98">
        <f>IFERROR(((B134/C134)-1)*100,IF(B134+C134&lt;&gt;0,100,0))</f>
        <v>-96.296296296296305</v>
      </c>
      <c r="E134" s="82">
        <f>SUM(E132:E133)</f>
        <v>931</v>
      </c>
      <c r="F134" s="82">
        <f>SUM(F132:F133)</f>
        <v>1068</v>
      </c>
      <c r="G134" s="98">
        <f>IFERROR(((E134/F134)-1)*100,IF(E134+F134&lt;&gt;0,100,0))</f>
        <v>-12.827715355805246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211740</v>
      </c>
      <c r="G137" s="98">
        <f>IFERROR(((E137/F137)-1)*100,IF(E137+F137&lt;&gt;0,100,0))</f>
        <v>-99.800698970435448</v>
      </c>
    </row>
    <row r="138" spans="1:7" s="16" customFormat="1" ht="12" x14ac:dyDescent="0.2">
      <c r="A138" s="79" t="s">
        <v>72</v>
      </c>
      <c r="B138" s="67">
        <v>494685</v>
      </c>
      <c r="C138" s="66">
        <v>590931</v>
      </c>
      <c r="D138" s="98">
        <f>IFERROR(((B138/C138)-1)*100,IF(B138+C138&lt;&gt;0,100,0))</f>
        <v>-16.287180736837293</v>
      </c>
      <c r="E138" s="66">
        <v>13147472</v>
      </c>
      <c r="F138" s="66">
        <v>11481758</v>
      </c>
      <c r="G138" s="98">
        <f>IFERROR(((E138/F138)-1)*100,IF(E138+F138&lt;&gt;0,100,0))</f>
        <v>14.507482216573454</v>
      </c>
    </row>
    <row r="139" spans="1:7" s="16" customFormat="1" ht="12" x14ac:dyDescent="0.2">
      <c r="A139" s="79" t="s">
        <v>74</v>
      </c>
      <c r="B139" s="67">
        <v>279</v>
      </c>
      <c r="C139" s="66">
        <v>287</v>
      </c>
      <c r="D139" s="98">
        <f>IFERROR(((B139/C139)-1)*100,IF(B139+C139&lt;&gt;0,100,0))</f>
        <v>-2.7874564459930307</v>
      </c>
      <c r="E139" s="66">
        <v>16243</v>
      </c>
      <c r="F139" s="66">
        <v>17089</v>
      </c>
      <c r="G139" s="98">
        <f>IFERROR(((E139/F139)-1)*100,IF(E139+F139&lt;&gt;0,100,0))</f>
        <v>-4.9505529873017711</v>
      </c>
    </row>
    <row r="140" spans="1:7" s="16" customFormat="1" ht="12" x14ac:dyDescent="0.2">
      <c r="A140" s="81" t="s">
        <v>34</v>
      </c>
      <c r="B140" s="82">
        <f>SUM(B137:B139)</f>
        <v>494964</v>
      </c>
      <c r="C140" s="82">
        <f>SUM(C137:C139)</f>
        <v>591218</v>
      </c>
      <c r="D140" s="98">
        <f>IFERROR(((B140/C140)-1)*100,IF(B140+C140&lt;&gt;0,100,0))</f>
        <v>-16.280627450449746</v>
      </c>
      <c r="E140" s="82">
        <f>SUM(E137:E139)</f>
        <v>13164137</v>
      </c>
      <c r="F140" s="82">
        <f>SUM(F137:F139)</f>
        <v>11710587</v>
      </c>
      <c r="G140" s="98">
        <f>IFERROR(((E140/F140)-1)*100,IF(E140+F140&lt;&gt;0,100,0))</f>
        <v>12.412272757975318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4000</v>
      </c>
      <c r="C143" s="66">
        <v>60511</v>
      </c>
      <c r="D143" s="98">
        <f>IFERROR(((B143/C143)-1)*100,)</f>
        <v>-93.389631637222976</v>
      </c>
      <c r="E143" s="66">
        <v>528076</v>
      </c>
      <c r="F143" s="66">
        <v>574074</v>
      </c>
      <c r="G143" s="98">
        <f>IFERROR(((E143/F143)-1)*100,)</f>
        <v>-8.012555872587857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4000</v>
      </c>
      <c r="C145" s="82">
        <f>SUM(C143:C144)</f>
        <v>60511</v>
      </c>
      <c r="D145" s="98">
        <f>IFERROR(((B145/C145)-1)*100,)</f>
        <v>-93.389631637222976</v>
      </c>
      <c r="E145" s="82">
        <f>SUM(E143:E144)</f>
        <v>528076</v>
      </c>
      <c r="F145" s="82">
        <f>SUM(F143:F144)</f>
        <v>574074</v>
      </c>
      <c r="G145" s="98">
        <f>IFERROR(((E145/F145)-1)*100,)</f>
        <v>-8.012555872587857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5081315.8650000002</v>
      </c>
      <c r="G148" s="98">
        <f>IFERROR(((E148/F148)-1)*100,IF(E148+F148&lt;&gt;0,100,0))</f>
        <v>-99.806305152809074</v>
      </c>
    </row>
    <row r="149" spans="1:7" s="32" customFormat="1" x14ac:dyDescent="0.2">
      <c r="A149" s="79" t="s">
        <v>72</v>
      </c>
      <c r="B149" s="67">
        <v>42736345.962480001</v>
      </c>
      <c r="C149" s="66">
        <v>54504817.140629999</v>
      </c>
      <c r="D149" s="98">
        <f>IFERROR(((B149/C149)-1)*100,IF(B149+C149&lt;&gt;0,100,0))</f>
        <v>-21.591616659837065</v>
      </c>
      <c r="E149" s="66">
        <v>1160348890.81265</v>
      </c>
      <c r="F149" s="66">
        <v>1073239004.24962</v>
      </c>
      <c r="G149" s="98">
        <f>IFERROR(((E149/F149)-1)*100,IF(E149+F149&lt;&gt;0,100,0))</f>
        <v>8.1165412567105513</v>
      </c>
    </row>
    <row r="150" spans="1:7" s="32" customFormat="1" x14ac:dyDescent="0.2">
      <c r="A150" s="79" t="s">
        <v>74</v>
      </c>
      <c r="B150" s="67">
        <v>1884097.23</v>
      </c>
      <c r="C150" s="66">
        <v>2103986.6800000002</v>
      </c>
      <c r="D150" s="98">
        <f>IFERROR(((B150/C150)-1)*100,IF(B150+C150&lt;&gt;0,100,0))</f>
        <v>-10.451085650409164</v>
      </c>
      <c r="E150" s="66">
        <v>106352776.37</v>
      </c>
      <c r="F150" s="66">
        <v>100238746.75</v>
      </c>
      <c r="G150" s="98">
        <f>IFERROR(((E150/F150)-1)*100,IF(E150+F150&lt;&gt;0,100,0))</f>
        <v>6.099467339958542</v>
      </c>
    </row>
    <row r="151" spans="1:7" s="16" customFormat="1" ht="12" x14ac:dyDescent="0.2">
      <c r="A151" s="81" t="s">
        <v>34</v>
      </c>
      <c r="B151" s="82">
        <f>SUM(B148:B150)</f>
        <v>44620443.192479998</v>
      </c>
      <c r="C151" s="82">
        <f>SUM(C148:C150)</f>
        <v>56608803.820629999</v>
      </c>
      <c r="D151" s="98">
        <f>IFERROR(((B151/C151)-1)*100,IF(B151+C151&lt;&gt;0,100,0))</f>
        <v>-21.177555113399293</v>
      </c>
      <c r="E151" s="82">
        <f>SUM(E148:E150)</f>
        <v>1266711509.4296498</v>
      </c>
      <c r="F151" s="82">
        <f>SUM(F148:F150)</f>
        <v>1178559066.86462</v>
      </c>
      <c r="G151" s="98">
        <f>IFERROR(((E151/F151)-1)*100,IF(E151+F151&lt;&gt;0,100,0))</f>
        <v>7.4796796396082499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11000</v>
      </c>
      <c r="C154" s="66">
        <v>77595.616999999998</v>
      </c>
      <c r="D154" s="98">
        <f>IFERROR(((B154/C154)-1)*100,IF(B154+C154&lt;&gt;0,100,0))</f>
        <v>-85.823941576493937</v>
      </c>
      <c r="E154" s="66">
        <v>932717.22467000003</v>
      </c>
      <c r="F154" s="66">
        <v>952480.45833000005</v>
      </c>
      <c r="G154" s="98">
        <f>IFERROR(((E154/F154)-1)*100,IF(E154+F154&lt;&gt;0,100,0))</f>
        <v>-2.0749227437853457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11000</v>
      </c>
      <c r="C156" s="82">
        <f>SUM(C154:C155)</f>
        <v>77595.616999999998</v>
      </c>
      <c r="D156" s="98">
        <f>IFERROR(((B156/C156)-1)*100,IF(B156+C156&lt;&gt;0,100,0))</f>
        <v>-85.823941576493937</v>
      </c>
      <c r="E156" s="82">
        <f>SUM(E154:E155)</f>
        <v>932717.22467000003</v>
      </c>
      <c r="F156" s="82">
        <f>SUM(F154:F155)</f>
        <v>952480.45833000005</v>
      </c>
      <c r="G156" s="98">
        <f>IFERROR(((E156/F156)-1)*100,IF(E156+F156&lt;&gt;0,100,0))</f>
        <v>-2.0749227437853457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50140</v>
      </c>
      <c r="D159" s="98">
        <f>IFERROR(((B159/C159)-1)*100,IF(B159+C159&lt;&gt;0,100,0))</f>
        <v>-99.172317510969293</v>
      </c>
      <c r="E159" s="78"/>
      <c r="F159" s="78"/>
      <c r="G159" s="65"/>
    </row>
    <row r="160" spans="1:7" s="16" customFormat="1" ht="12" x14ac:dyDescent="0.2">
      <c r="A160" s="79" t="s">
        <v>72</v>
      </c>
      <c r="B160" s="67">
        <v>1343487</v>
      </c>
      <c r="C160" s="66">
        <v>996509</v>
      </c>
      <c r="D160" s="98">
        <f>IFERROR(((B160/C160)-1)*100,IF(B160+C160&lt;&gt;0,100,0))</f>
        <v>34.819354366092028</v>
      </c>
      <c r="E160" s="78"/>
      <c r="F160" s="78"/>
      <c r="G160" s="65"/>
    </row>
    <row r="161" spans="1:7" s="16" customFormat="1" ht="12" x14ac:dyDescent="0.2">
      <c r="A161" s="79" t="s">
        <v>74</v>
      </c>
      <c r="B161" s="67">
        <v>1716</v>
      </c>
      <c r="C161" s="66">
        <v>1784</v>
      </c>
      <c r="D161" s="98">
        <f>IFERROR(((B161/C161)-1)*100,IF(B161+C161&lt;&gt;0,100,0))</f>
        <v>-3.811659192825112</v>
      </c>
      <c r="E161" s="78"/>
      <c r="F161" s="78"/>
      <c r="G161" s="65"/>
    </row>
    <row r="162" spans="1:7" s="28" customFormat="1" ht="12" x14ac:dyDescent="0.2">
      <c r="A162" s="81" t="s">
        <v>34</v>
      </c>
      <c r="B162" s="82">
        <f>SUM(B159:B161)</f>
        <v>1345618</v>
      </c>
      <c r="C162" s="82">
        <f>SUM(C159:C161)</f>
        <v>1048433</v>
      </c>
      <c r="D162" s="98">
        <f>IFERROR(((B162/C162)-1)*100,IF(B162+C162&lt;&gt;0,100,0))</f>
        <v>28.345635820314708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103538</v>
      </c>
      <c r="C165" s="66">
        <v>124034</v>
      </c>
      <c r="D165" s="98">
        <f>IFERROR(((B165/C165)-1)*100,IF(B165+C165&lt;&gt;0,100,0))</f>
        <v>-16.524501346405017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103538</v>
      </c>
      <c r="C167" s="82">
        <f>SUM(C165:C166)</f>
        <v>124034</v>
      </c>
      <c r="D167" s="98">
        <f>IFERROR(((B167/C167)-1)*100,IF(B167+C167&lt;&gt;0,100,0))</f>
        <v>-16.524501346405017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12656</v>
      </c>
      <c r="C175" s="113">
        <v>12153</v>
      </c>
      <c r="D175" s="111">
        <f>IFERROR(((B175/C175)-1)*100,IF(B175+C175&lt;&gt;0,100,0))</f>
        <v>4.1388957459063569</v>
      </c>
      <c r="E175" s="113">
        <v>437665</v>
      </c>
      <c r="F175" s="113">
        <v>383204</v>
      </c>
      <c r="G175" s="111">
        <f>IFERROR(((E175/F175)-1)*100,IF(E175+F175&lt;&gt;0,100,0))</f>
        <v>14.212012400705621</v>
      </c>
    </row>
    <row r="176" spans="1:7" x14ac:dyDescent="0.2">
      <c r="A176" s="101" t="s">
        <v>32</v>
      </c>
      <c r="B176" s="112">
        <v>65681</v>
      </c>
      <c r="C176" s="113">
        <v>67138</v>
      </c>
      <c r="D176" s="111">
        <f t="shared" ref="D176:D178" si="5">IFERROR(((B176/C176)-1)*100,IF(B176+C176&lt;&gt;0,100,0))</f>
        <v>-2.1701569900801299</v>
      </c>
      <c r="E176" s="113">
        <v>2754522</v>
      </c>
      <c r="F176" s="113">
        <v>2725014</v>
      </c>
      <c r="G176" s="111">
        <f>IFERROR(((E176/F176)-1)*100,IF(E176+F176&lt;&gt;0,100,0))</f>
        <v>1.0828568220200063</v>
      </c>
    </row>
    <row r="177" spans="1:7" x14ac:dyDescent="0.2">
      <c r="A177" s="101" t="s">
        <v>92</v>
      </c>
      <c r="B177" s="112">
        <v>33141425</v>
      </c>
      <c r="C177" s="113">
        <v>22913254</v>
      </c>
      <c r="D177" s="111">
        <f t="shared" si="5"/>
        <v>44.638666336959389</v>
      </c>
      <c r="E177" s="113">
        <v>1182453241</v>
      </c>
      <c r="F177" s="113">
        <v>898642299</v>
      </c>
      <c r="G177" s="111">
        <f>IFERROR(((E177/F177)-1)*100,IF(E177+F177&lt;&gt;0,100,0))</f>
        <v>31.582192638363658</v>
      </c>
    </row>
    <row r="178" spans="1:7" x14ac:dyDescent="0.2">
      <c r="A178" s="101" t="s">
        <v>93</v>
      </c>
      <c r="B178" s="112">
        <v>131001</v>
      </c>
      <c r="C178" s="113">
        <v>140884</v>
      </c>
      <c r="D178" s="111">
        <f t="shared" si="5"/>
        <v>-7.0149910564719864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567</v>
      </c>
      <c r="C181" s="113">
        <v>372</v>
      </c>
      <c r="D181" s="111">
        <f t="shared" ref="D181:D184" si="6">IFERROR(((B181/C181)-1)*100,IF(B181+C181&lt;&gt;0,100,0))</f>
        <v>52.419354838709673</v>
      </c>
      <c r="E181" s="113">
        <v>17021</v>
      </c>
      <c r="F181" s="113">
        <v>18168</v>
      </c>
      <c r="G181" s="111">
        <f t="shared" ref="G181" si="7">IFERROR(((E181/F181)-1)*100,IF(E181+F181&lt;&gt;0,100,0))</f>
        <v>-6.3132981065609828</v>
      </c>
    </row>
    <row r="182" spans="1:7" x14ac:dyDescent="0.2">
      <c r="A182" s="101" t="s">
        <v>32</v>
      </c>
      <c r="B182" s="112">
        <v>6371</v>
      </c>
      <c r="C182" s="113">
        <v>2434</v>
      </c>
      <c r="D182" s="111">
        <f t="shared" si="6"/>
        <v>161.75020542317174</v>
      </c>
      <c r="E182" s="113">
        <v>234995</v>
      </c>
      <c r="F182" s="113">
        <v>224118</v>
      </c>
      <c r="G182" s="111">
        <f t="shared" ref="G182" si="8">IFERROR(((E182/F182)-1)*100,IF(E182+F182&lt;&gt;0,100,0))</f>
        <v>4.8532469502672759</v>
      </c>
    </row>
    <row r="183" spans="1:7" x14ac:dyDescent="0.2">
      <c r="A183" s="101" t="s">
        <v>92</v>
      </c>
      <c r="B183" s="112">
        <v>120649</v>
      </c>
      <c r="C183" s="113">
        <v>26650</v>
      </c>
      <c r="D183" s="111">
        <f t="shared" si="6"/>
        <v>352.7166979362101</v>
      </c>
      <c r="E183" s="113">
        <v>4611799</v>
      </c>
      <c r="F183" s="113">
        <v>4052983</v>
      </c>
      <c r="G183" s="111">
        <f t="shared" ref="G183" si="9">IFERROR(((E183/F183)-1)*100,IF(E183+F183&lt;&gt;0,100,0))</f>
        <v>13.787770637083852</v>
      </c>
    </row>
    <row r="184" spans="1:7" x14ac:dyDescent="0.2">
      <c r="A184" s="101" t="s">
        <v>93</v>
      </c>
      <c r="B184" s="112">
        <v>56132</v>
      </c>
      <c r="C184" s="113">
        <v>50877</v>
      </c>
      <c r="D184" s="111">
        <f t="shared" si="6"/>
        <v>10.328832281777611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2022-11-07T06:47:30Z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