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5D29698-1C99-4D33-AE8C-0F31E64DB820}" xr6:coauthVersionLast="47" xr6:coauthVersionMax="47" xr10:uidLastSave="{00000000-0000-0000-0000-000000000000}"/>
  <bookViews>
    <workbookView xWindow="5040" yWindow="2115" windowWidth="856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<sst xmlns="http://schemas.openxmlformats.org/spreadsheetml/2006/main" count="270" uniqueCount="102">
  <si>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</si>
  <si>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</si>
  <si>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</si>
  <si>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</si>
  <si>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</si>
  <si>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</si>
  <si>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</si>
  <si>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</si>
  <si>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</si>
  <si>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</si>
  <si>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</si>
  <si>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</si>
  <si>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</si>
  <si>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</si>
  <si>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</si>
  <si>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</si>
  <si>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</si>
  <si>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</si>
  <si>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</si>
  <si>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</si>
  <si>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</si>
  <si>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</si>
  <si>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</si>
  <si>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</si>
  <si>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</si>
  <si>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</si>
  <si>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</si>
  <si>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</si>
  <si>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</si>
  <si>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</si>
  <si>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</si>
  <si>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</si>
  <si>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</si>
  <si>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</si>
  <si>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</si>
  <si>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</si>
  <si>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</si>
  <si>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</si>
  <si>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</si>
  <si>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</si>
  <si>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</si>
  <si>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</si>
  <si>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</si>
  <si>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</si>
  <si>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</si>
  <si>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</si>
  <si>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</si>
  <si>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</si>
  <si>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</si>
  <si>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</si>
  <si>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</si>
  <si>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</si>
  <si>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</si>
  <si>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</si>
  <si>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</si>
  <si>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</si>
  <si>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</si>
  <si>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</si>
  <si>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</si>
  <si>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</si>
  <si>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</si>
  <si>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</si>
  <si>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</si>
  <si>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</si>
  <si>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</si>
  <si>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</si>
  <si>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</si>
  <si>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</si>
  <si>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</si>
  <si>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</si>
  <si>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</si>
  <si>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</si>
  <si>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</si>
  <si>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</si>
  <si>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</si>
  <si>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</si>
  <si>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</si>
  <si>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</si>
  <si>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</si>
  <si>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</si>
  <si>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</si>
  <si>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</si>
  <si>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</si>
  <si>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</si>
  <si>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</si>
  <si>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</si>
  <si>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</si>
  <si>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</si>
  <si>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</si>
  <si>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</si>
  <si>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</si>
  <si>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</si>
  <si>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</si>
  <si>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</si>
  <si>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</si>
  <si>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</si>
  <si>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</si>
  <si>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</si>
  <si>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</si>
  <si>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15 December 2022</t>
  </si>
  <si>
    <t>15.12.2022</t>
  </si>
  <si>
    <t>17.12.2021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</si>
</sst>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1263329</v>
      </c>
      <c r="C11" s="67">
        <v>1289264</v>
      </c>
      <c r="D11" s="98">
        <f>IFERROR(((B11/C11)-1)*100,IF(B11+C11&lt;&gt;0,100,0))</f>
        <v>-2.0116128271634004</v>
      </c>
      <c r="E11" s="67">
        <v>79198663</v>
      </c>
      <c r="F11" s="67">
        <v>80243855</v>
      </c>
      <c r="G11" s="98">
        <f>IFERROR(((E11/F11)-1)*100,IF(E11+F11&lt;&gt;0,100,0))</f>
        <v>-1.3025196758057023</v>
      </c>
    </row>
    <row r="12" spans="1:7" s="16" customFormat="1" ht="12" x14ac:dyDescent="0.2">
      <c r="A12" s="64" t="s">
        <v>9</v>
      </c>
      <c r="B12" s="67">
        <v>1740408.655</v>
      </c>
      <c r="C12" s="67">
        <v>1900068.8230000001</v>
      </c>
      <c r="D12" s="98">
        <f>IFERROR(((B12/C12)-1)*100,IF(B12+C12&lt;&gt;0,100,0))</f>
        <v>-8.4028623630545205</v>
      </c>
      <c r="E12" s="67">
        <v>79986180.290000007</v>
      </c>
      <c r="F12" s="67">
        <v>120763158.083</v>
      </c>
      <c r="G12" s="98">
        <f>IFERROR(((E12/F12)-1)*100,IF(E12+F12&lt;&gt;0,100,0))</f>
        <v>-33.766074389156131</v>
      </c>
    </row>
    <row r="13" spans="1:7" s="16" customFormat="1" ht="12" x14ac:dyDescent="0.2">
      <c r="A13" s="64" t="s">
        <v>10</v>
      </c>
      <c r="B13" s="67">
        <v>136614658.791969</v>
      </c>
      <c r="C13" s="67">
        <v>147686530.52383801</v>
      </c>
      <c r="D13" s="98">
        <f>IFERROR(((B13/C13)-1)*100,IF(B13+C13&lt;&gt;0,100,0))</f>
        <v>-7.4968730679754847</v>
      </c>
      <c r="E13" s="67">
        <v>5796234019.2311001</v>
      </c>
      <c r="F13" s="67">
        <v>5788383870.0770903</v>
      </c>
      <c r="G13" s="98">
        <f>IFERROR(((E13/F13)-1)*100,IF(E13+F13&lt;&gt;0,100,0))</f>
        <v>0.13561901439520518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271</v>
      </c>
      <c r="C16" s="67">
        <v>241</v>
      </c>
      <c r="D16" s="98">
        <f>IFERROR(((B16/C16)-1)*100,IF(B16+C16&lt;&gt;0,100,0))</f>
        <v>12.448132780082988</v>
      </c>
      <c r="E16" s="67">
        <v>19694</v>
      </c>
      <c r="F16" s="67">
        <v>17745</v>
      </c>
      <c r="G16" s="98">
        <f>IFERROR(((E16/F16)-1)*100,IF(E16+F16&lt;&gt;0,100,0))</f>
        <v>10.983375598760215</v>
      </c>
    </row>
    <row r="17" spans="1:7" s="16" customFormat="1" ht="12" x14ac:dyDescent="0.2">
      <c r="A17" s="64" t="s">
        <v>9</v>
      </c>
      <c r="B17" s="67">
        <v>131776.90700000001</v>
      </c>
      <c r="C17" s="67">
        <v>54333.695</v>
      </c>
      <c r="D17" s="98">
        <f>IFERROR(((B17/C17)-1)*100,IF(B17+C17&lt;&gt;0,100,0))</f>
        <v>142.5325702586581</v>
      </c>
      <c r="E17" s="67">
        <v>8183536.5020000003</v>
      </c>
      <c r="F17" s="67">
        <v>11315744.593</v>
      </c>
      <c r="G17" s="98">
        <f>IFERROR(((E17/F17)-1)*100,IF(E17+F17&lt;&gt;0,100,0))</f>
        <v>-27.680088263370717</v>
      </c>
    </row>
    <row r="18" spans="1:7" s="16" customFormat="1" ht="12" x14ac:dyDescent="0.2">
      <c r="A18" s="64" t="s">
        <v>10</v>
      </c>
      <c r="B18" s="67">
        <v>10799105.8870096</v>
      </c>
      <c r="C18" s="67">
        <v>4040949.8473636298</v>
      </c>
      <c r="D18" s="98">
        <f>IFERROR(((B18/C18)-1)*100,IF(B18+C18&lt;&gt;0,100,0))</f>
        <v>167.24176975507584</v>
      </c>
      <c r="E18" s="67">
        <v>554202022.13512301</v>
      </c>
      <c r="F18" s="67">
        <v>513521874.021649</v>
      </c>
      <c r="G18" s="98">
        <f>IFERROR(((E18/F18)-1)*100,IF(E18+F18&lt;&gt;0,100,0))</f>
        <v>7.9217946053373067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15006812.66446</v>
      </c>
      <c r="C24" s="66">
        <v>13797765.875429999</v>
      </c>
      <c r="D24" s="65">
        <f>B24-C24</f>
        <v>1209046.7890300006</v>
      </c>
      <c r="E24" s="67">
        <v>893146488.31914997</v>
      </c>
      <c r="F24" s="67">
        <v>965647999.46047997</v>
      </c>
      <c r="G24" s="65">
        <f>E24-F24</f>
        <v>-72501511.141330004</v>
      </c>
    </row>
    <row r="25" spans="1:7" s="16" customFormat="1" ht="12" x14ac:dyDescent="0.2">
      <c r="A25" s="68" t="s">
        <v>15</v>
      </c>
      <c r="B25" s="66">
        <v>19613498.782389998</v>
      </c>
      <c r="C25" s="66">
        <v>19544236.31377</v>
      </c>
      <c r="D25" s="65">
        <f>B25-C25</f>
        <v>69262.468619998544</v>
      </c>
      <c r="E25" s="67">
        <v>977151129.70644999</v>
      </c>
      <c r="F25" s="67">
        <v>1110718117.9061</v>
      </c>
      <c r="G25" s="65">
        <f>E25-F25</f>
        <v>-133566988.19965005</v>
      </c>
    </row>
    <row r="26" spans="1:7" s="28" customFormat="1" ht="12" x14ac:dyDescent="0.2">
      <c r="A26" s="69" t="s">
        <v>16</v>
      </c>
      <c r="B26" s="70">
        <f>B24-B25</f>
        <v>-4606686.1179299988</v>
      </c>
      <c r="C26" s="70">
        <f>C24-C25</f>
        <v>-5746470.4383400008</v>
      </c>
      <c r="D26" s="70"/>
      <c r="E26" s="70">
        <f>E24-E25</f>
        <v>-84004641.387300014</v>
      </c>
      <c r="F26" s="70">
        <f>F24-F25</f>
        <v>-145070118.44562006</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72989.339494169995</v>
      </c>
      <c r="C33" s="132">
        <v>71203.132198499996</v>
      </c>
      <c r="D33" s="98">
        <f t="shared" ref="D33:D42" si="0">IFERROR(((B33/C33)-1)*100,IF(B33+C33&lt;&gt;0,100,0))</f>
        <v>2.5086077543476692</v>
      </c>
      <c r="E33" s="64"/>
      <c r="F33" s="132">
        <v>76172.91</v>
      </c>
      <c r="G33" s="132">
        <v>72785.850000000006</v>
      </c>
    </row>
    <row r="34" spans="1:7" s="16" customFormat="1" ht="12" x14ac:dyDescent="0.2">
      <c r="A34" s="64" t="s">
        <v>23</v>
      </c>
      <c r="B34" s="132">
        <v>76602.840054949993</v>
      </c>
      <c r="C34" s="132">
        <v>78031.418337270006</v>
      </c>
      <c r="D34" s="98">
        <f t="shared" si="0"/>
        <v>-1.8307731843926867</v>
      </c>
      <c r="E34" s="64"/>
      <c r="F34" s="132">
        <v>78705.84</v>
      </c>
      <c r="G34" s="132">
        <v>76414.77</v>
      </c>
    </row>
    <row r="35" spans="1:7" s="16" customFormat="1" ht="12" x14ac:dyDescent="0.2">
      <c r="A35" s="64" t="s">
        <v>24</v>
      </c>
      <c r="B35" s="132">
        <v>68084.182409360001</v>
      </c>
      <c r="C35" s="132">
        <v>65744.743633129998</v>
      </c>
      <c r="D35" s="98">
        <f t="shared" si="0"/>
        <v>3.5583662616202272</v>
      </c>
      <c r="E35" s="64"/>
      <c r="F35" s="132">
        <v>69534.320000000007</v>
      </c>
      <c r="G35" s="132">
        <v>67585.75</v>
      </c>
    </row>
    <row r="36" spans="1:7" s="16" customFormat="1" ht="12" x14ac:dyDescent="0.2">
      <c r="A36" s="64" t="s">
        <v>25</v>
      </c>
      <c r="B36" s="132">
        <v>66897.110355309997</v>
      </c>
      <c r="C36" s="132">
        <v>64680.344784560002</v>
      </c>
      <c r="D36" s="98">
        <f t="shared" si="0"/>
        <v>3.4272630706185803</v>
      </c>
      <c r="E36" s="64"/>
      <c r="F36" s="132">
        <v>70030.28</v>
      </c>
      <c r="G36" s="132">
        <v>66706.7</v>
      </c>
    </row>
    <row r="37" spans="1:7" s="16" customFormat="1" ht="12" x14ac:dyDescent="0.2">
      <c r="A37" s="64" t="s">
        <v>79</v>
      </c>
      <c r="B37" s="132">
        <v>70868.162674559993</v>
      </c>
      <c r="C37" s="132">
        <v>68485.798811200002</v>
      </c>
      <c r="D37" s="98">
        <f t="shared" si="0"/>
        <v>3.4786246268772247</v>
      </c>
      <c r="E37" s="64"/>
      <c r="F37" s="132">
        <v>75390.06</v>
      </c>
      <c r="G37" s="132">
        <v>70219.08</v>
      </c>
    </row>
    <row r="38" spans="1:7" s="16" customFormat="1" ht="12" x14ac:dyDescent="0.2">
      <c r="A38" s="64" t="s">
        <v>26</v>
      </c>
      <c r="B38" s="132">
        <v>91085.743550739993</v>
      </c>
      <c r="C38" s="132">
        <v>91785.555342060004</v>
      </c>
      <c r="D38" s="98">
        <f t="shared" si="0"/>
        <v>-0.76244218244581052</v>
      </c>
      <c r="E38" s="64"/>
      <c r="F38" s="132">
        <v>95295.13</v>
      </c>
      <c r="G38" s="132">
        <v>90925.07</v>
      </c>
    </row>
    <row r="39" spans="1:7" s="16" customFormat="1" ht="12" x14ac:dyDescent="0.2">
      <c r="A39" s="64" t="s">
        <v>27</v>
      </c>
      <c r="B39" s="132">
        <v>15157.29247423</v>
      </c>
      <c r="C39" s="132">
        <v>14401.94164336</v>
      </c>
      <c r="D39" s="98">
        <f t="shared" si="0"/>
        <v>5.2447846934462028</v>
      </c>
      <c r="E39" s="64"/>
      <c r="F39" s="132">
        <v>15628.21</v>
      </c>
      <c r="G39" s="132">
        <v>15063.82</v>
      </c>
    </row>
    <row r="40" spans="1:7" s="16" customFormat="1" ht="12" x14ac:dyDescent="0.2">
      <c r="A40" s="64" t="s">
        <v>28</v>
      </c>
      <c r="B40" s="132">
        <v>90110.111565700005</v>
      </c>
      <c r="C40" s="132">
        <v>89416.177736619997</v>
      </c>
      <c r="D40" s="98">
        <f t="shared" si="0"/>
        <v>0.77607189956612199</v>
      </c>
      <c r="E40" s="64"/>
      <c r="F40" s="132">
        <v>93782.97</v>
      </c>
      <c r="G40" s="132">
        <v>89926.12</v>
      </c>
    </row>
    <row r="41" spans="1:7" s="16" customFormat="1" ht="12" x14ac:dyDescent="0.2">
      <c r="A41" s="64" t="s">
        <v>29</v>
      </c>
      <c r="B41" s="72"/>
      <c r="C41" s="72"/>
      <c r="D41" s="98">
        <f t="shared" si="0"/>
        <v>0</v>
      </c>
      <c r="E41" s="64"/>
      <c r="F41" s="72"/>
      <c r="G41" s="72"/>
    </row>
    <row r="42" spans="1:7" s="16" customFormat="1" ht="12" x14ac:dyDescent="0.2">
      <c r="A42" s="64" t="s">
        <v>78</v>
      </c>
      <c r="B42" s="132">
        <v>1041.12720098</v>
      </c>
      <c r="C42" s="132">
        <v>1252.4583017499999</v>
      </c>
      <c r="D42" s="98">
        <f t="shared" si="0"/>
        <v>-16.873304322764049</v>
      </c>
      <c r="E42" s="64"/>
      <c r="F42" s="132">
        <v>1082.1199999999999</v>
      </c>
      <c r="G42" s="132">
        <v>1036.43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21603.233226173201</v>
      </c>
      <c r="D48" s="72"/>
      <c r="E48" s="133">
        <v>19807.935999260801</v>
      </c>
      <c r="F48" s="72"/>
      <c r="G48" s="98">
        <f>IFERROR(((C48/E48)-1)*100,IF(C48+E48&lt;&gt;0,100,0))</f>
        <v>9.0635249779653861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1758</v>
      </c>
      <c r="D54" s="75"/>
      <c r="E54" s="134">
        <v>413490</v>
      </c>
      <c r="F54" s="134">
        <v>42691921.594999999</v>
      </c>
      <c r="G54" s="134">
        <v>9025713.8640000001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4318</v>
      </c>
      <c r="C68" s="66">
        <v>3883</v>
      </c>
      <c r="D68" s="98">
        <f>IFERROR(((B68/C68)-1)*100,IF(B68+C68&lt;&gt;0,100,0))</f>
        <v>11.202678341488536</v>
      </c>
      <c r="E68" s="66">
        <v>327503</v>
      </c>
      <c r="F68" s="66">
        <v>322591</v>
      </c>
      <c r="G68" s="98">
        <f>IFERROR(((E68/F68)-1)*100,IF(E68+F68&lt;&gt;0,100,0))</f>
        <v>1.5226711222569689</v>
      </c>
    </row>
    <row r="69" spans="1:7" s="16" customFormat="1" ht="12" x14ac:dyDescent="0.2">
      <c r="A69" s="79" t="s">
        <v>54</v>
      </c>
      <c r="B69" s="67">
        <v>123969744.84100001</v>
      </c>
      <c r="C69" s="66">
        <v>97417008.871999994</v>
      </c>
      <c r="D69" s="98">
        <f>IFERROR(((B69/C69)-1)*100,IF(B69+C69&lt;&gt;0,100,0))</f>
        <v>27.256776076843714</v>
      </c>
      <c r="E69" s="66">
        <v>9893373823.2229996</v>
      </c>
      <c r="F69" s="66">
        <v>9715725756.5979996</v>
      </c>
      <c r="G69" s="98">
        <f>IFERROR(((E69/F69)-1)*100,IF(E69+F69&lt;&gt;0,100,0))</f>
        <v>1.8284590474814344</v>
      </c>
    </row>
    <row r="70" spans="1:7" s="62" customFormat="1" ht="12" x14ac:dyDescent="0.2">
      <c r="A70" s="79" t="s">
        <v>55</v>
      </c>
      <c r="B70" s="67">
        <v>113436260.4108</v>
      </c>
      <c r="C70" s="66">
        <v>94402577.0987501</v>
      </c>
      <c r="D70" s="98">
        <f>IFERROR(((B70/C70)-1)*100,IF(B70+C70&lt;&gt;0,100,0))</f>
        <v>20.1622496938189</v>
      </c>
      <c r="E70" s="66">
        <v>9417594169.0737209</v>
      </c>
      <c r="F70" s="66">
        <v>9564041886.5047607</v>
      </c>
      <c r="G70" s="98">
        <f>IFERROR(((E70/F70)-1)*100,IF(E70+F70&lt;&gt;0,100,0))</f>
        <v>-1.5312324973992819</v>
      </c>
    </row>
    <row r="71" spans="1:7" s="16" customFormat="1" ht="12" x14ac:dyDescent="0.2">
      <c r="A71" s="79" t="s">
        <v>94</v>
      </c>
      <c r="B71" s="98">
        <f>IFERROR(B69/B68/1000,)</f>
        <v>28.709991857572952</v>
      </c>
      <c r="C71" s="98">
        <f>IFERROR(C69/C68/1000,)</f>
        <v>25.088078514550606</v>
      </c>
      <c r="D71" s="98">
        <f>IFERROR(((B71/C71)-1)*100,IF(B71+C71&lt;&gt;0,100,0))</f>
        <v>14.436790529500708</v>
      </c>
      <c r="E71" s="98">
        <f>IFERROR(E69/E68/1000,)</f>
        <v>30.208498313673463</v>
      </c>
      <c r="F71" s="98">
        <f>IFERROR(F69/F68/1000,)</f>
        <v>30.117783064617427</v>
      </c>
      <c r="G71" s="98">
        <f>IFERROR(((E71/F71)-1)*100,IF(E71+F71&lt;&gt;0,100,0))</f>
        <v>0.30120161520987843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1876</v>
      </c>
      <c r="C74" s="66">
        <v>2024</v>
      </c>
      <c r="D74" s="98">
        <f>IFERROR(((B74/C74)-1)*100,IF(B74+C74&lt;&gt;0,100,0))</f>
        <v>-7.3122529644268797</v>
      </c>
      <c r="E74" s="66">
        <v>135842</v>
      </c>
      <c r="F74" s="66">
        <v>144455</v>
      </c>
      <c r="G74" s="98">
        <f>IFERROR(((E74/F74)-1)*100,IF(E74+F74&lt;&gt;0,100,0))</f>
        <v>-5.9624104392371313</v>
      </c>
    </row>
    <row r="75" spans="1:7" s="16" customFormat="1" ht="12" x14ac:dyDescent="0.2">
      <c r="A75" s="79" t="s">
        <v>54</v>
      </c>
      <c r="B75" s="67">
        <v>418876427.64600003</v>
      </c>
      <c r="C75" s="66">
        <v>421544585.24199998</v>
      </c>
      <c r="D75" s="98">
        <f>IFERROR(((B75/C75)-1)*100,IF(B75+C75&lt;&gt;0,100,0))</f>
        <v>-0.63294789908597826</v>
      </c>
      <c r="E75" s="66">
        <v>25225398300.501999</v>
      </c>
      <c r="F75" s="66">
        <v>24228520323.250999</v>
      </c>
      <c r="G75" s="98">
        <f>IFERROR(((E75/F75)-1)*100,IF(E75+F75&lt;&gt;0,100,0))</f>
        <v>4.1144814621400627</v>
      </c>
    </row>
    <row r="76" spans="1:7" s="16" customFormat="1" ht="12" x14ac:dyDescent="0.2">
      <c r="A76" s="79" t="s">
        <v>55</v>
      </c>
      <c r="B76" s="67">
        <v>384424385.36647999</v>
      </c>
      <c r="C76" s="66">
        <v>426142124.84613001</v>
      </c>
      <c r="D76" s="98">
        <f>IFERROR(((B76/C76)-1)*100,IF(B76+C76&lt;&gt;0,100,0))</f>
        <v>-9.7896305122882055</v>
      </c>
      <c r="E76" s="66">
        <v>23612573563.396801</v>
      </c>
      <c r="F76" s="66">
        <v>23547808283.949799</v>
      </c>
      <c r="G76" s="98">
        <f>IFERROR(((E76/F76)-1)*100,IF(E76+F76&lt;&gt;0,100,0))</f>
        <v>0.27503739909053859</v>
      </c>
    </row>
    <row r="77" spans="1:7" s="16" customFormat="1" ht="12" x14ac:dyDescent="0.2">
      <c r="A77" s="79" t="s">
        <v>94</v>
      </c>
      <c r="B77" s="98">
        <f>IFERROR(B75/B74/1000,)</f>
        <v>223.28167784968019</v>
      </c>
      <c r="C77" s="98">
        <f>IFERROR(C75/C74/1000,)</f>
        <v>208.27301642391305</v>
      </c>
      <c r="D77" s="98">
        <f>IFERROR(((B77/C77)-1)*100,IF(B77+C77&lt;&gt;0,100,0))</f>
        <v>7.206243844482918</v>
      </c>
      <c r="E77" s="98">
        <f>IFERROR(E75/E74/1000,)</f>
        <v>185.69660561904271</v>
      </c>
      <c r="F77" s="98">
        <f>IFERROR(F75/F74/1000,)</f>
        <v>167.72365320169604</v>
      </c>
      <c r="G77" s="98">
        <f>IFERROR(((E77/F77)-1)*100,IF(E77+F77&lt;&gt;0,100,0))</f>
        <v>10.715812632421805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141</v>
      </c>
      <c r="C80" s="66">
        <v>122</v>
      </c>
      <c r="D80" s="98">
        <f>IFERROR(((B80/C80)-1)*100,IF(B80+C80&lt;&gt;0,100,0))</f>
        <v>15.573770491803284</v>
      </c>
      <c r="E80" s="66">
        <v>9796</v>
      </c>
      <c r="F80" s="66">
        <v>8393</v>
      </c>
      <c r="G80" s="98">
        <f>IFERROR(((E80/F80)-1)*100,IF(E80+F80&lt;&gt;0,100,0))</f>
        <v>16.716311211724054</v>
      </c>
    </row>
    <row r="81" spans="1:7" s="16" customFormat="1" ht="12" x14ac:dyDescent="0.2">
      <c r="A81" s="79" t="s">
        <v>54</v>
      </c>
      <c r="B81" s="67">
        <v>13735603.75</v>
      </c>
      <c r="C81" s="66">
        <v>8421560.1779999994</v>
      </c>
      <c r="D81" s="98">
        <f>IFERROR(((B81/C81)-1)*100,IF(B81+C81&lt;&gt;0,100,0))</f>
        <v>63.100464280741029</v>
      </c>
      <c r="E81" s="66">
        <v>1143681894.9920001</v>
      </c>
      <c r="F81" s="66">
        <v>732593915.81200004</v>
      </c>
      <c r="G81" s="98">
        <f>IFERROR(((E81/F81)-1)*100,IF(E81+F81&lt;&gt;0,100,0))</f>
        <v>56.114031294452403</v>
      </c>
    </row>
    <row r="82" spans="1:7" s="16" customFormat="1" ht="12" x14ac:dyDescent="0.2">
      <c r="A82" s="79" t="s">
        <v>55</v>
      </c>
      <c r="B82" s="67">
        <v>3613180.2951300102</v>
      </c>
      <c r="C82" s="66">
        <v>1057243.52725952</v>
      </c>
      <c r="D82" s="98">
        <f>IFERROR(((B82/C82)-1)*100,IF(B82+C82&lt;&gt;0,100,0))</f>
        <v>241.7547804237432</v>
      </c>
      <c r="E82" s="66">
        <v>388117697.18935502</v>
      </c>
      <c r="F82" s="66">
        <v>248373588.41963699</v>
      </c>
      <c r="G82" s="98">
        <f>IFERROR(((E82/F82)-1)*100,IF(E82+F82&lt;&gt;0,100,0))</f>
        <v>56.263675078694298</v>
      </c>
    </row>
    <row r="83" spans="1:7" s="32" customFormat="1" x14ac:dyDescent="0.2">
      <c r="A83" s="79" t="s">
        <v>94</v>
      </c>
      <c r="B83" s="98">
        <f>IFERROR(B81/B80/1000,)</f>
        <v>97.415629432624115</v>
      </c>
      <c r="C83" s="98">
        <f>IFERROR(C81/C80/1000,)</f>
        <v>69.029181786885232</v>
      </c>
      <c r="D83" s="98">
        <f>IFERROR(((B83/C83)-1)*100,IF(B83+C83&lt;&gt;0,100,0))</f>
        <v>41.122387533690841</v>
      </c>
      <c r="E83" s="98">
        <f>IFERROR(E81/E80/1000,)</f>
        <v>116.74988719804003</v>
      </c>
      <c r="F83" s="98">
        <f>IFERROR(F81/F80/1000,)</f>
        <v>87.286299989515072</v>
      </c>
      <c r="G83" s="98">
        <f>IFERROR(((E83/F83)-1)*100,IF(E83+F83&lt;&gt;0,100,0))</f>
        <v>33.755110724207761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6335</v>
      </c>
      <c r="C86" s="64">
        <f>C68+C74+C80</f>
        <v>6029</v>
      </c>
      <c r="D86" s="98">
        <f>IFERROR(((B86/C86)-1)*100,IF(B86+C86&lt;&gt;0,100,0))</f>
        <v>5.0754685685851619</v>
      </c>
      <c r="E86" s="64">
        <f>E68+E74+E80</f>
        <v>473141</v>
      </c>
      <c r="F86" s="64">
        <f>F68+F74+F80</f>
        <v>475439</v>
      </c>
      <c r="G86" s="98">
        <f>IFERROR(((E86/F86)-1)*100,IF(E86+F86&lt;&gt;0,100,0))</f>
        <v>-0.48334276321463365</v>
      </c>
    </row>
    <row r="87" spans="1:7" s="62" customFormat="1" ht="12" x14ac:dyDescent="0.2">
      <c r="A87" s="79" t="s">
        <v>54</v>
      </c>
      <c r="B87" s="64">
        <f t="shared" ref="B87:C87" si="1">B69+B75+B81</f>
        <v>556581776.23699999</v>
      </c>
      <c r="C87" s="64">
        <f t="shared" si="1"/>
        <v>527383154.29199994</v>
      </c>
      <c r="D87" s="98">
        <f>IFERROR(((B87/C87)-1)*100,IF(B87+C87&lt;&gt;0,100,0))</f>
        <v>5.5365101648342518</v>
      </c>
      <c r="E87" s="64">
        <f t="shared" ref="E87:F87" si="2">E69+E75+E81</f>
        <v>36262454018.716995</v>
      </c>
      <c r="F87" s="64">
        <f t="shared" si="2"/>
        <v>34676839995.660995</v>
      </c>
      <c r="G87" s="98">
        <f>IFERROR(((E87/F87)-1)*100,IF(E87+F87&lt;&gt;0,100,0))</f>
        <v>4.5725447395275953</v>
      </c>
    </row>
    <row r="88" spans="1:7" s="62" customFormat="1" ht="12" x14ac:dyDescent="0.2">
      <c r="A88" s="79" t="s">
        <v>55</v>
      </c>
      <c r="B88" s="64">
        <f t="shared" ref="B88:C88" si="3">B70+B76+B82</f>
        <v>501473826.07240999</v>
      </c>
      <c r="C88" s="64">
        <f t="shared" si="3"/>
        <v>521601945.47213966</v>
      </c>
      <c r="D88" s="98">
        <f>IFERROR(((B88/C88)-1)*100,IF(B88+C88&lt;&gt;0,100,0))</f>
        <v>-3.8589042035704568</v>
      </c>
      <c r="E88" s="64">
        <f t="shared" ref="E88:F88" si="4">E70+E76+E82</f>
        <v>33418285429.659874</v>
      </c>
      <c r="F88" s="64">
        <f t="shared" si="4"/>
        <v>33360223758.874195</v>
      </c>
      <c r="G88" s="98">
        <f>IFERROR(((E88/F88)-1)*100,IF(E88+F88&lt;&gt;0,100,0))</f>
        <v>0.17404460834957725</v>
      </c>
    </row>
    <row r="89" spans="1:7" s="63" customFormat="1" x14ac:dyDescent="0.2">
      <c r="A89" s="79" t="s">
        <v>95</v>
      </c>
      <c r="B89" s="98">
        <f>IFERROR((B75/B87)*100,IF(B75+B87&lt;&gt;0,100,0))</f>
        <v>75.258739241875006</v>
      </c>
      <c r="C89" s="98">
        <f>IFERROR((C75/C87)*100,IF(C75+C87&lt;&gt;0,100,0))</f>
        <v>79.931370922894601</v>
      </c>
      <c r="D89" s="98">
        <f>IFERROR(((B89/C89)-1)*100,IF(B89+C89&lt;&gt;0,100,0))</f>
        <v>-5.8458045033745627</v>
      </c>
      <c r="E89" s="98">
        <f>IFERROR((E75/E87)*100,IF(E75+E87&lt;&gt;0,100,0))</f>
        <v>69.563406512647546</v>
      </c>
      <c r="F89" s="98">
        <f>IFERROR((F75/F87)*100,IF(F75+F87&lt;&gt;0,100,0))</f>
        <v>69.869458480884177</v>
      </c>
      <c r="G89" s="98">
        <f>IFERROR(((E89/F89)-1)*100,IF(E89+F89&lt;&gt;0,100,0))</f>
        <v>-0.43803397777923969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43958034.138999999</v>
      </c>
      <c r="C97" s="135">
        <v>39611863.810000002</v>
      </c>
      <c r="D97" s="65">
        <f>B97-C97</f>
        <v>4346170.3289999962</v>
      </c>
      <c r="E97" s="135">
        <v>3337914646.6100001</v>
      </c>
      <c r="F97" s="135">
        <v>3060942446.381</v>
      </c>
      <c r="G97" s="80">
        <f>E97-F97</f>
        <v>276972200.22900009</v>
      </c>
    </row>
    <row r="98" spans="1:7" s="62" customFormat="1" ht="13.5" x14ac:dyDescent="0.2">
      <c r="A98" s="114" t="s">
        <v>88</v>
      </c>
      <c r="B98" s="66">
        <v>52568178.620999999</v>
      </c>
      <c r="C98" s="135">
        <v>42304674.846000001</v>
      </c>
      <c r="D98" s="65">
        <f>B98-C98</f>
        <v>10263503.774999999</v>
      </c>
      <c r="E98" s="135">
        <v>3306937646.4180002</v>
      </c>
      <c r="F98" s="135">
        <v>3058881164.7249999</v>
      </c>
      <c r="G98" s="80">
        <f>E98-F98</f>
        <v>248056481.69300032</v>
      </c>
    </row>
    <row r="99" spans="1:7" s="62" customFormat="1" ht="12" x14ac:dyDescent="0.2">
      <c r="A99" s="115" t="s">
        <v>16</v>
      </c>
      <c r="B99" s="65">
        <f>B97-B98</f>
        <v>-8610144.4820000008</v>
      </c>
      <c r="C99" s="65">
        <f>C97-C98</f>
        <v>-2692811.0359999985</v>
      </c>
      <c r="D99" s="82"/>
      <c r="E99" s="65">
        <f>E97-E98</f>
        <v>30977000.191999912</v>
      </c>
      <c r="F99" s="82">
        <f>F97-F98</f>
        <v>2061281.6560001373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19363908.618999999</v>
      </c>
      <c r="C102" s="135">
        <v>11275976.073999999</v>
      </c>
      <c r="D102" s="65">
        <f>B102-C102</f>
        <v>8087932.5449999999</v>
      </c>
      <c r="E102" s="135">
        <v>1137306476.8740001</v>
      </c>
      <c r="F102" s="135">
        <v>1081053970.734</v>
      </c>
      <c r="G102" s="80">
        <f>E102-F102</f>
        <v>56252506.140000105</v>
      </c>
    </row>
    <row r="103" spans="1:7" s="16" customFormat="1" ht="13.5" x14ac:dyDescent="0.2">
      <c r="A103" s="79" t="s">
        <v>88</v>
      </c>
      <c r="B103" s="66">
        <v>18179757.802999999</v>
      </c>
      <c r="C103" s="135">
        <v>11740231.453</v>
      </c>
      <c r="D103" s="65">
        <f>B103-C103</f>
        <v>6439526.3499999996</v>
      </c>
      <c r="E103" s="135">
        <v>1292583868</v>
      </c>
      <c r="F103" s="135">
        <v>1236232603.4400001</v>
      </c>
      <c r="G103" s="80">
        <f>E103-F103</f>
        <v>56351264.559999943</v>
      </c>
    </row>
    <row r="104" spans="1:7" s="28" customFormat="1" ht="12" x14ac:dyDescent="0.2">
      <c r="A104" s="81" t="s">
        <v>16</v>
      </c>
      <c r="B104" s="65">
        <f>B102-B103</f>
        <v>1184150.8159999996</v>
      </c>
      <c r="C104" s="65">
        <f>C102-C103</f>
        <v>-464255.37900000066</v>
      </c>
      <c r="D104" s="82"/>
      <c r="E104" s="65">
        <f>E102-E103</f>
        <v>-155277391.12599993</v>
      </c>
      <c r="F104" s="82">
        <f>F102-F103</f>
        <v>-155178632.70600009</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856.69752827939396</v>
      </c>
      <c r="C111" s="137">
        <v>820.06005508423004</v>
      </c>
      <c r="D111" s="98">
        <f>IFERROR(((B111/C111)-1)*100,IF(B111+C111&lt;&gt;0,100,0))</f>
        <v>4.4676573341205783</v>
      </c>
      <c r="E111" s="84"/>
      <c r="F111" s="136">
        <v>856.69752827939396</v>
      </c>
      <c r="G111" s="136">
        <v>840.22311343945796</v>
      </c>
    </row>
    <row r="112" spans="1:7" s="16" customFormat="1" ht="12" x14ac:dyDescent="0.2">
      <c r="A112" s="79" t="s">
        <v>50</v>
      </c>
      <c r="B112" s="136">
        <v>844.60956418784701</v>
      </c>
      <c r="C112" s="137">
        <v>809.41915048011197</v>
      </c>
      <c r="D112" s="98">
        <f>IFERROR(((B112/C112)-1)*100,IF(B112+C112&lt;&gt;0,100,0))</f>
        <v>4.3476131849439881</v>
      </c>
      <c r="E112" s="84"/>
      <c r="F112" s="136">
        <v>844.60956418784701</v>
      </c>
      <c r="G112" s="136">
        <v>828.36513647999698</v>
      </c>
    </row>
    <row r="113" spans="1:7" s="16" customFormat="1" ht="12" x14ac:dyDescent="0.2">
      <c r="A113" s="79" t="s">
        <v>51</v>
      </c>
      <c r="B113" s="136">
        <v>916.93874564883401</v>
      </c>
      <c r="C113" s="137">
        <v>867.37486848580397</v>
      </c>
      <c r="D113" s="98">
        <f>IFERROR(((B113/C113)-1)*100,IF(B113+C113&lt;&gt;0,100,0))</f>
        <v>5.7142394786644957</v>
      </c>
      <c r="E113" s="84"/>
      <c r="F113" s="136">
        <v>916.93874564883401</v>
      </c>
      <c r="G113" s="136">
        <v>899.34010336095105</v>
      </c>
    </row>
    <row r="114" spans="1:7" s="28" customFormat="1" ht="12" x14ac:dyDescent="0.2">
      <c r="A114" s="81" t="s">
        <v>52</v>
      </c>
      <c r="B114" s="85"/>
      <c r="C114" s="84"/>
      <c r="D114" s="86"/>
      <c r="E114" s="84"/>
      <c r="F114" s="71"/>
      <c r="G114" s="71"/>
    </row>
    <row r="115" spans="1:7" s="16" customFormat="1" ht="12" x14ac:dyDescent="0.2">
      <c r="A115" s="79" t="s">
        <v>56</v>
      </c>
      <c r="B115" s="136">
        <v>647.52404934042102</v>
      </c>
      <c r="C115" s="137">
        <v>613.67287039503105</v>
      </c>
      <c r="D115" s="98">
        <f>IFERROR(((B115/C115)-1)*100,IF(B115+C115&lt;&gt;0,100,0))</f>
        <v>5.5161602505907403</v>
      </c>
      <c r="E115" s="84"/>
      <c r="F115" s="136">
        <v>647.52404934042102</v>
      </c>
      <c r="G115" s="136">
        <v>643.46276175738501</v>
      </c>
    </row>
    <row r="116" spans="1:7" s="16" customFormat="1" ht="12" x14ac:dyDescent="0.2">
      <c r="A116" s="79" t="s">
        <v>57</v>
      </c>
      <c r="B116" s="136">
        <v>847.445684373875</v>
      </c>
      <c r="C116" s="137">
        <v>810.80361361369103</v>
      </c>
      <c r="D116" s="98">
        <f>IFERROR(((B116/C116)-1)*100,IF(B116+C116&lt;&gt;0,100,0))</f>
        <v>4.5192288422190252</v>
      </c>
      <c r="E116" s="84"/>
      <c r="F116" s="136">
        <v>847.445684373875</v>
      </c>
      <c r="G116" s="136">
        <v>840.43477870125798</v>
      </c>
    </row>
    <row r="117" spans="1:7" s="16" customFormat="1" ht="12" x14ac:dyDescent="0.2">
      <c r="A117" s="79" t="s">
        <v>59</v>
      </c>
      <c r="B117" s="136">
        <v>979.18990748991496</v>
      </c>
      <c r="C117" s="137">
        <v>927.11115492153897</v>
      </c>
      <c r="D117" s="98">
        <f>IFERROR(((B117/C117)-1)*100,IF(B117+C117&lt;&gt;0,100,0))</f>
        <v>5.6173148485936908</v>
      </c>
      <c r="E117" s="84"/>
      <c r="F117" s="136">
        <v>979.18990748991496</v>
      </c>
      <c r="G117" s="136">
        <v>962.02582834073496</v>
      </c>
    </row>
    <row r="118" spans="1:7" s="16" customFormat="1" ht="12" x14ac:dyDescent="0.2">
      <c r="A118" s="79" t="s">
        <v>58</v>
      </c>
      <c r="B118" s="136">
        <v>912.321253976241</v>
      </c>
      <c r="C118" s="137">
        <v>878.27195568456796</v>
      </c>
      <c r="D118" s="98">
        <f>IFERROR(((B118/C118)-1)*100,IF(B118+C118&lt;&gt;0,100,0))</f>
        <v>3.8768513637821078</v>
      </c>
      <c r="E118" s="84"/>
      <c r="F118" s="136">
        <v>912.321253976241</v>
      </c>
      <c r="G118" s="136">
        <v>889.92650005433495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3</v>
      </c>
      <c r="C126" s="66">
        <v>0</v>
      </c>
      <c r="D126" s="98">
        <f>IFERROR(((B126/C126)-1)*100,IF(B126+C126&lt;&gt;0,100,0))</f>
        <v>100</v>
      </c>
      <c r="E126" s="66">
        <v>17</v>
      </c>
      <c r="F126" s="66">
        <v>22</v>
      </c>
      <c r="G126" s="98">
        <f>IFERROR(((E126/F126)-1)*100,IF(E126+F126&lt;&gt;0,100,0))</f>
        <v>-22.72727272727273</v>
      </c>
    </row>
    <row r="127" spans="1:7" s="16" customFormat="1" ht="12" x14ac:dyDescent="0.2">
      <c r="A127" s="79" t="s">
        <v>72</v>
      </c>
      <c r="B127" s="67">
        <v>271</v>
      </c>
      <c r="C127" s="66">
        <v>81</v>
      </c>
      <c r="D127" s="98">
        <f>IFERROR(((B127/C127)-1)*100,IF(B127+C127&lt;&gt;0,100,0))</f>
        <v>234.56790123456793</v>
      </c>
      <c r="E127" s="66">
        <v>14140</v>
      </c>
      <c r="F127" s="66">
        <v>11438</v>
      </c>
      <c r="G127" s="98">
        <f>IFERROR(((E127/F127)-1)*100,IF(E127+F127&lt;&gt;0,100,0))</f>
        <v>23.623011015911864</v>
      </c>
    </row>
    <row r="128" spans="1:7" s="16" customFormat="1" ht="12" x14ac:dyDescent="0.2">
      <c r="A128" s="79" t="s">
        <v>74</v>
      </c>
      <c r="B128" s="67">
        <v>0</v>
      </c>
      <c r="C128" s="66">
        <v>0</v>
      </c>
      <c r="D128" s="98">
        <f>IFERROR(((B128/C128)-1)*100,IF(B128+C128&lt;&gt;0,100,0))</f>
        <v>0</v>
      </c>
      <c r="E128" s="66">
        <v>395</v>
      </c>
      <c r="F128" s="66">
        <v>402</v>
      </c>
      <c r="G128" s="98">
        <f>IFERROR(((E128/F128)-1)*100,IF(E128+F128&lt;&gt;0,100,0))</f>
        <v>-1.7412935323383061</v>
      </c>
    </row>
    <row r="129" spans="1:7" s="28" customFormat="1" ht="12" x14ac:dyDescent="0.2">
      <c r="A129" s="81" t="s">
        <v>34</v>
      </c>
      <c r="B129" s="82">
        <f>SUM(B126:B128)</f>
        <v>274</v>
      </c>
      <c r="C129" s="82">
        <f>SUM(C126:C128)</f>
        <v>81</v>
      </c>
      <c r="D129" s="98">
        <f>IFERROR(((B129/C129)-1)*100,IF(B129+C129&lt;&gt;0,100,0))</f>
        <v>238.27160493827159</v>
      </c>
      <c r="E129" s="82">
        <f>SUM(E126:E128)</f>
        <v>14552</v>
      </c>
      <c r="F129" s="82">
        <f>SUM(F126:F128)</f>
        <v>11862</v>
      </c>
      <c r="G129" s="98">
        <f>IFERROR(((E129/F129)-1)*100,IF(E129+F129&lt;&gt;0,100,0))</f>
        <v>22.677457427078075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1</v>
      </c>
      <c r="D132" s="98">
        <f>IFERROR(((B132/C132)-1)*100,IF(B132+C132&lt;&gt;0,100,0))</f>
        <v>-100</v>
      </c>
      <c r="E132" s="66">
        <v>1125</v>
      </c>
      <c r="F132" s="66">
        <v>1134</v>
      </c>
      <c r="G132" s="98">
        <f>IFERROR(((E132/F132)-1)*100,IF(E132+F132&lt;&gt;0,100,0))</f>
        <v>-0.79365079365079083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1</v>
      </c>
      <c r="D134" s="98">
        <f>IFERROR(((B134/C134)-1)*100,IF(B134+C134&lt;&gt;0,100,0))</f>
        <v>-100</v>
      </c>
      <c r="E134" s="82">
        <f>SUM(E132:E133)</f>
        <v>1125</v>
      </c>
      <c r="F134" s="82">
        <f>SUM(F132:F133)</f>
        <v>1134</v>
      </c>
      <c r="G134" s="98">
        <f>IFERROR(((E134/F134)-1)*100,IF(E134+F134&lt;&gt;0,100,0))</f>
        <v>-0.79365079365079083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204</v>
      </c>
      <c r="C137" s="66">
        <v>0</v>
      </c>
      <c r="D137" s="98">
        <f>IFERROR(((B137/C137)-1)*100,IF(B137+C137&lt;&gt;0,100,0))</f>
        <v>100</v>
      </c>
      <c r="E137" s="66">
        <v>1456</v>
      </c>
      <c r="F137" s="66">
        <v>261815</v>
      </c>
      <c r="G137" s="98">
        <f>IFERROR(((E137/F137)-1)*100,IF(E137+F137&lt;&gt;0,100,0))</f>
        <v>-99.443882130512009</v>
      </c>
    </row>
    <row r="138" spans="1:7" s="16" customFormat="1" ht="12" x14ac:dyDescent="0.2">
      <c r="A138" s="79" t="s">
        <v>72</v>
      </c>
      <c r="B138" s="67">
        <v>31576</v>
      </c>
      <c r="C138" s="66">
        <v>41644</v>
      </c>
      <c r="D138" s="98">
        <f>IFERROR(((B138/C138)-1)*100,IF(B138+C138&lt;&gt;0,100,0))</f>
        <v>-24.176351935452889</v>
      </c>
      <c r="E138" s="66">
        <v>13688664</v>
      </c>
      <c r="F138" s="66">
        <v>11736430</v>
      </c>
      <c r="G138" s="98">
        <f>IFERROR(((E138/F138)-1)*100,IF(E138+F138&lt;&gt;0,100,0))</f>
        <v>16.633967910173709</v>
      </c>
    </row>
    <row r="139" spans="1:7" s="16" customFormat="1" ht="12" x14ac:dyDescent="0.2">
      <c r="A139" s="79" t="s">
        <v>74</v>
      </c>
      <c r="B139" s="67">
        <v>0</v>
      </c>
      <c r="C139" s="66">
        <v>0</v>
      </c>
      <c r="D139" s="98">
        <f>IFERROR(((B139/C139)-1)*100,IF(B139+C139&lt;&gt;0,100,0))</f>
        <v>0</v>
      </c>
      <c r="E139" s="66">
        <v>16509</v>
      </c>
      <c r="F139" s="66">
        <v>17271</v>
      </c>
      <c r="G139" s="98">
        <f>IFERROR(((E139/F139)-1)*100,IF(E139+F139&lt;&gt;0,100,0))</f>
        <v>-4.4120201493833555</v>
      </c>
    </row>
    <row r="140" spans="1:7" s="16" customFormat="1" ht="12" x14ac:dyDescent="0.2">
      <c r="A140" s="81" t="s">
        <v>34</v>
      </c>
      <c r="B140" s="82">
        <f>SUM(B137:B139)</f>
        <v>31780</v>
      </c>
      <c r="C140" s="82">
        <f>SUM(C137:C139)</f>
        <v>41644</v>
      </c>
      <c r="D140" s="98">
        <f>IFERROR(((B140/C140)-1)*100,IF(B140+C140&lt;&gt;0,100,0))</f>
        <v>-23.686485448083761</v>
      </c>
      <c r="E140" s="82">
        <f>SUM(E137:E139)</f>
        <v>13706629</v>
      </c>
      <c r="F140" s="82">
        <f>SUM(F137:F139)</f>
        <v>12015516</v>
      </c>
      <c r="G140" s="98">
        <f>IFERROR(((E140/F140)-1)*100,IF(E140+F140&lt;&gt;0,100,0))</f>
        <v>14.074410121046821</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100</v>
      </c>
      <c r="D143" s="98">
        <f>IFERROR(((B143/C143)-1)*100,)</f>
        <v>-100</v>
      </c>
      <c r="E143" s="66">
        <v>655620</v>
      </c>
      <c r="F143" s="66">
        <v>604424</v>
      </c>
      <c r="G143" s="98">
        <f>IFERROR(((E143/F143)-1)*100,)</f>
        <v>8.4702129630855225</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100</v>
      </c>
      <c r="D145" s="98">
        <f>IFERROR(((B145/C145)-1)*100,)</f>
        <v>-100</v>
      </c>
      <c r="E145" s="82">
        <f>SUM(E143:E144)</f>
        <v>655620</v>
      </c>
      <c r="F145" s="82">
        <f>SUM(F143:F144)</f>
        <v>604424</v>
      </c>
      <c r="G145" s="98">
        <f>IFERROR(((E145/F145)-1)*100,)</f>
        <v>8.4702129630855225</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4718.9960000000001</v>
      </c>
      <c r="C148" s="66">
        <v>0</v>
      </c>
      <c r="D148" s="98">
        <f>IFERROR(((B148/C148)-1)*100,IF(B148+C148&lt;&gt;0,100,0))</f>
        <v>100</v>
      </c>
      <c r="E148" s="66">
        <v>33709.315499999997</v>
      </c>
      <c r="F148" s="66">
        <v>6287021.1775000002</v>
      </c>
      <c r="G148" s="98">
        <f>IFERROR(((E148/F148)-1)*100,IF(E148+F148&lt;&gt;0,100,0))</f>
        <v>-99.463826913441309</v>
      </c>
    </row>
    <row r="149" spans="1:7" s="32" customFormat="1" x14ac:dyDescent="0.2">
      <c r="A149" s="79" t="s">
        <v>72</v>
      </c>
      <c r="B149" s="67">
        <v>2565631.5161799998</v>
      </c>
      <c r="C149" s="66">
        <v>3829258.0585500002</v>
      </c>
      <c r="D149" s="98">
        <f>IFERROR(((B149/C149)-1)*100,IF(B149+C149&lt;&gt;0,100,0))</f>
        <v>-32.999252676339331</v>
      </c>
      <c r="E149" s="66">
        <v>1206682216.0602</v>
      </c>
      <c r="F149" s="66">
        <v>1096625261.65502</v>
      </c>
      <c r="G149" s="98">
        <f>IFERROR(((E149/F149)-1)*100,IF(E149+F149&lt;&gt;0,100,0))</f>
        <v>10.035967458845763</v>
      </c>
    </row>
    <row r="150" spans="1:7" s="32" customFormat="1" x14ac:dyDescent="0.2">
      <c r="A150" s="79" t="s">
        <v>74</v>
      </c>
      <c r="B150" s="67">
        <v>0</v>
      </c>
      <c r="C150" s="66">
        <v>0</v>
      </c>
      <c r="D150" s="98">
        <f>IFERROR(((B150/C150)-1)*100,IF(B150+C150&lt;&gt;0,100,0))</f>
        <v>0</v>
      </c>
      <c r="E150" s="66">
        <v>107440875.7</v>
      </c>
      <c r="F150" s="66">
        <v>101556895.09</v>
      </c>
      <c r="G150" s="98">
        <f>IFERROR(((E150/F150)-1)*100,IF(E150+F150&lt;&gt;0,100,0))</f>
        <v>5.7937775714643536</v>
      </c>
    </row>
    <row r="151" spans="1:7" s="16" customFormat="1" ht="12" x14ac:dyDescent="0.2">
      <c r="A151" s="81" t="s">
        <v>34</v>
      </c>
      <c r="B151" s="82">
        <f>SUM(B148:B150)</f>
        <v>2570350.5121799996</v>
      </c>
      <c r="C151" s="82">
        <f>SUM(C148:C150)</f>
        <v>3829258.0585500002</v>
      </c>
      <c r="D151" s="98">
        <f>IFERROR(((B151/C151)-1)*100,IF(B151+C151&lt;&gt;0,100,0))</f>
        <v>-32.876017419591278</v>
      </c>
      <c r="E151" s="82">
        <f>SUM(E148:E150)</f>
        <v>1314156801.0757</v>
      </c>
      <c r="F151" s="82">
        <f>SUM(F148:F150)</f>
        <v>1204469177.9225199</v>
      </c>
      <c r="G151" s="98">
        <f>IFERROR(((E151/F151)-1)*100,IF(E151+F151&lt;&gt;0,100,0))</f>
        <v>9.1067189732800369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156.65</v>
      </c>
      <c r="D154" s="98">
        <f>IFERROR(((B154/C154)-1)*100,IF(B154+C154&lt;&gt;0,100,0))</f>
        <v>-100</v>
      </c>
      <c r="E154" s="66">
        <v>1111444.45117</v>
      </c>
      <c r="F154" s="66">
        <v>992522.55833000003</v>
      </c>
      <c r="G154" s="98">
        <f>IFERROR(((E154/F154)-1)*100,IF(E154+F154&lt;&gt;0,100,0))</f>
        <v>11.981782362719873</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156.65</v>
      </c>
      <c r="D156" s="98">
        <f>IFERROR(((B156/C156)-1)*100,IF(B156+C156&lt;&gt;0,100,0))</f>
        <v>-100</v>
      </c>
      <c r="E156" s="82">
        <f>SUM(E154:E155)</f>
        <v>1111444.45117</v>
      </c>
      <c r="F156" s="82">
        <f>SUM(F154:F155)</f>
        <v>992522.55833000003</v>
      </c>
      <c r="G156" s="98">
        <f>IFERROR(((E156/F156)-1)*100,IF(E156+F156&lt;&gt;0,100,0))</f>
        <v>11.981782362719873</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1440629</v>
      </c>
      <c r="C160" s="66">
        <v>1075495</v>
      </c>
      <c r="D160" s="98">
        <f>IFERROR(((B160/C160)-1)*100,IF(B160+C160&lt;&gt;0,100,0))</f>
        <v>33.950320550072298</v>
      </c>
      <c r="E160" s="78"/>
      <c r="F160" s="78"/>
      <c r="G160" s="65"/>
    </row>
    <row r="161" spans="1:7" s="16" customFormat="1" ht="12" x14ac:dyDescent="0.2">
      <c r="A161" s="79" t="s">
        <v>74</v>
      </c>
      <c r="B161" s="67">
        <v>1646</v>
      </c>
      <c r="C161" s="66">
        <v>1704</v>
      </c>
      <c r="D161" s="98">
        <f>IFERROR(((B161/C161)-1)*100,IF(B161+C161&lt;&gt;0,100,0))</f>
        <v>-3.4037558685446001</v>
      </c>
      <c r="E161" s="78"/>
      <c r="F161" s="78"/>
      <c r="G161" s="65"/>
    </row>
    <row r="162" spans="1:7" s="28" customFormat="1" ht="12" x14ac:dyDescent="0.2">
      <c r="A162" s="81" t="s">
        <v>34</v>
      </c>
      <c r="B162" s="82">
        <f>SUM(B159:B161)</f>
        <v>1442690</v>
      </c>
      <c r="C162" s="82">
        <f>SUM(C159:C161)</f>
        <v>1077414</v>
      </c>
      <c r="D162" s="98">
        <f>IFERROR(((B162/C162)-1)*100,IF(B162+C162&lt;&gt;0,100,0))</f>
        <v>33.903030775542177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131744</v>
      </c>
      <c r="C165" s="66">
        <v>126584</v>
      </c>
      <c r="D165" s="98">
        <f>IFERROR(((B165/C165)-1)*100,IF(B165+C165&lt;&gt;0,100,0))</f>
        <v>4.0763445617139515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131744</v>
      </c>
      <c r="C167" s="82">
        <f>SUM(C165:C166)</f>
        <v>126584</v>
      </c>
      <c r="D167" s="98">
        <f>IFERROR(((B167/C167)-1)*100,IF(B167+C167&lt;&gt;0,100,0))</f>
        <v>4.0763445617139515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7768</v>
      </c>
      <c r="C175" s="113">
        <v>5864</v>
      </c>
      <c r="D175" s="111">
        <f>IFERROR(((B175/C175)-1)*100,IF(B175+C175&lt;&gt;0,100,0))</f>
        <v>32.469304229195096</v>
      </c>
      <c r="E175" s="113">
        <v>528704</v>
      </c>
      <c r="F175" s="113">
        <v>446944</v>
      </c>
      <c r="G175" s="111">
        <f>IFERROR(((E175/F175)-1)*100,IF(E175+F175&lt;&gt;0,100,0))</f>
        <v>18.293119495954755</v>
      </c>
    </row>
    <row r="176" spans="1:7" x14ac:dyDescent="0.2">
      <c r="A176" s="101" t="s">
        <v>32</v>
      </c>
      <c r="B176" s="112">
        <v>47071</v>
      </c>
      <c r="C176" s="113">
        <v>50467</v>
      </c>
      <c r="D176" s="111">
        <f t="shared" ref="D176:D178" si="5">IFERROR(((B176/C176)-1)*100,IF(B176+C176&lt;&gt;0,100,0))</f>
        <v>-6.7291497414151857</v>
      </c>
      <c r="E176" s="113">
        <v>3296145</v>
      </c>
      <c r="F176" s="113">
        <v>3259089</v>
      </c>
      <c r="G176" s="111">
        <f>IFERROR(((E176/F176)-1)*100,IF(E176+F176&lt;&gt;0,100,0))</f>
        <v>1.1370048501283536</v>
      </c>
    </row>
    <row r="177" spans="1:7" x14ac:dyDescent="0.2">
      <c r="A177" s="101" t="s">
        <v>92</v>
      </c>
      <c r="B177" s="112">
        <v>21404202</v>
      </c>
      <c r="C177" s="113">
        <v>18023996</v>
      </c>
      <c r="D177" s="111">
        <f t="shared" si="5"/>
        <v>18.753921161544863</v>
      </c>
      <c r="E177" s="113">
        <v>1436675132</v>
      </c>
      <c r="F177" s="113">
        <v>1084175593</v>
      </c>
      <c r="G177" s="111">
        <f>IFERROR(((E177/F177)-1)*100,IF(E177+F177&lt;&gt;0,100,0))</f>
        <v>32.513140977893244</v>
      </c>
    </row>
    <row r="178" spans="1:7" x14ac:dyDescent="0.2">
      <c r="A178" s="101" t="s">
        <v>93</v>
      </c>
      <c r="B178" s="112">
        <v>102760</v>
      </c>
      <c r="C178" s="113">
        <v>129178</v>
      </c>
      <c r="D178" s="111">
        <f t="shared" si="5"/>
        <v>-20.45085076406199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277</v>
      </c>
      <c r="C181" s="113">
        <v>153</v>
      </c>
      <c r="D181" s="111">
        <f t="shared" ref="D181:D184" si="6">IFERROR(((B181/C181)-1)*100,IF(B181+C181&lt;&gt;0,100,0))</f>
        <v>81.045751633986924</v>
      </c>
      <c r="E181" s="113">
        <v>19923</v>
      </c>
      <c r="F181" s="113">
        <v>19971</v>
      </c>
      <c r="G181" s="111">
        <f t="shared" ref="G181" si="7">IFERROR(((E181/F181)-1)*100,IF(E181+F181&lt;&gt;0,100,0))</f>
        <v>-0.24034850533273255</v>
      </c>
    </row>
    <row r="182" spans="1:7" x14ac:dyDescent="0.2">
      <c r="A182" s="101" t="s">
        <v>32</v>
      </c>
      <c r="B182" s="112">
        <v>4173</v>
      </c>
      <c r="C182" s="113">
        <v>2116</v>
      </c>
      <c r="D182" s="111">
        <f t="shared" si="6"/>
        <v>97.211720226843099</v>
      </c>
      <c r="E182" s="113">
        <v>279006</v>
      </c>
      <c r="F182" s="113">
        <v>242020</v>
      </c>
      <c r="G182" s="111">
        <f t="shared" ref="G182" si="8">IFERROR(((E182/F182)-1)*100,IF(E182+F182&lt;&gt;0,100,0))</f>
        <v>15.282208081976689</v>
      </c>
    </row>
    <row r="183" spans="1:7" x14ac:dyDescent="0.2">
      <c r="A183" s="101" t="s">
        <v>92</v>
      </c>
      <c r="B183" s="112">
        <v>64559</v>
      </c>
      <c r="C183" s="113">
        <v>30862</v>
      </c>
      <c r="D183" s="111">
        <f t="shared" si="6"/>
        <v>109.18605404704813</v>
      </c>
      <c r="E183" s="113">
        <v>5285915</v>
      </c>
      <c r="F183" s="113">
        <v>4242387</v>
      </c>
      <c r="G183" s="111">
        <f t="shared" ref="G183" si="9">IFERROR(((E183/F183)-1)*100,IF(E183+F183&lt;&gt;0,100,0))</f>
        <v>24.597661646615453</v>
      </c>
    </row>
    <row r="184" spans="1:7" x14ac:dyDescent="0.2">
      <c r="A184" s="101" t="s">
        <v>93</v>
      </c>
      <c r="B184" s="112">
        <v>49195</v>
      </c>
      <c r="C184" s="113">
        <v>24823</v>
      </c>
      <c r="D184" s="111">
        <f t="shared" si="6"/>
        <v>98.183136607178838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2022-12-19T06:52:33Z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