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F323305F-9A78-44A4-A510-9DC3E76193D7}" xr6:coauthVersionLast="47" xr6:coauthVersionMax="47" xr10:uidLastSave="{00000000-0000-0000-0000-000000000000}"/>
  <bookViews>
    <workbookView xWindow="4755" yWindow="3165" windowWidth="10065" windowHeight="825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<sst xmlns="http://schemas.openxmlformats.org/spreadsheetml/2006/main" count="270" uniqueCount="102">
  <si>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</si>
  <si>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</si>
  <si>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</si>
  <si>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</si>
  <si>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</si>
  <si>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</si>
  <si>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</si>
  <si>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</si>
  <si>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</si>
  <si>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</si>
  <si>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</si>
  <si>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</si>
  <si>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</si>
  <si>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</si>
  <si>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</si>
  <si>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</si>
  <si>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</si>
  <si>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</si>
  <si>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</si>
  <si>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</si>
  <si>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</si>
  <si>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</si>
  <si>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</si>
  <si>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</si>
  <si>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</si>
  <si>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</si>
  <si>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</si>
  <si>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</si>
  <si>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</si>
  <si>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</si>
  <si>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</si>
  <si>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</si>
  <si>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</si>
  <si>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</si>
  <si>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</si>
  <si>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</si>
  <si>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</si>
  <si>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</si>
  <si>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</si>
  <si>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</si>
  <si>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</si>
  <si>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</si>
  <si>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</si>
  <si>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</si>
  <si>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</si>
  <si>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</si>
  <si>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</si>
  <si>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</si>
  <si>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</si>
  <si>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</si>
  <si>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</si>
  <si>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</si>
  <si>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</si>
  <si>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</si>
  <si>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</si>
  <si>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</si>
  <si>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</si>
  <si>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</si>
  <si>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</si>
  <si>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</si>
  <si>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</si>
  <si>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</si>
  <si>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</si>
  <si>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</si>
  <si>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</si>
  <si>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</si>
  <si>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</si>
  <si>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</si>
  <si>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</si>
  <si>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</si>
  <si>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</si>
  <si>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</si>
  <si>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</si>
  <si>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</si>
  <si>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</si>
  <si>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</si>
  <si>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</si>
  <si>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</si>
  <si>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</si>
  <si>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</si>
  <si>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</si>
  <si>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</si>
  <si>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</si>
  <si>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</si>
  <si>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</si>
  <si>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</si>
  <si>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</si>
  <si>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</si>
  <si>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</si>
  <si>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</si>
  <si>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</si>
  <si>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</si>
  <si>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</si>
  <si>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</si>
  <si>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</si>
  <si>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</si>
  <si>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</si>
  <si>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</si>
  <si>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</si>
  <si>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3 February 2023</t>
  </si>
  <si>
    <t>03.02.2023</t>
  </si>
  <si>
    <t>04.02.2022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</si>
</sst>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1603878</v>
      </c>
      <c r="C11" s="67">
        <v>1330241</v>
      </c>
      <c r="D11" s="98">
        <f>IFERROR(((B11/C11)-1)*100,IF(B11+C11&lt;&gt;0,100,0))</f>
        <v>20.57048309291325</v>
      </c>
      <c r="E11" s="67">
        <v>6851019</v>
      </c>
      <c r="F11" s="67">
        <v>6300920</v>
      </c>
      <c r="G11" s="98">
        <f>IFERROR(((E11/F11)-1)*100,IF(E11+F11&lt;&gt;0,100,0))</f>
        <v>8.730455235108515</v>
      </c>
    </row>
    <row r="12" spans="1:7" s="16" customFormat="1" ht="12" x14ac:dyDescent="0.2">
      <c r="A12" s="64" t="s">
        <v>9</v>
      </c>
      <c r="B12" s="67">
        <v>1548650.236</v>
      </c>
      <c r="C12" s="67">
        <v>1563903.794</v>
      </c>
      <c r="D12" s="98">
        <f>IFERROR(((B12/C12)-1)*100,IF(B12+C12&lt;&gt;0,100,0))</f>
        <v>-0.97535142881045589</v>
      </c>
      <c r="E12" s="67">
        <v>6329996.4869999997</v>
      </c>
      <c r="F12" s="67">
        <v>6964808.7640000004</v>
      </c>
      <c r="G12" s="98">
        <f>IFERROR(((E12/F12)-1)*100,IF(E12+F12&lt;&gt;0,100,0))</f>
        <v>-9.1145686624052864</v>
      </c>
    </row>
    <row r="13" spans="1:7" s="16" customFormat="1" ht="12" x14ac:dyDescent="0.2">
      <c r="A13" s="64" t="s">
        <v>10</v>
      </c>
      <c r="B13" s="67">
        <v>128764658.112648</v>
      </c>
      <c r="C13" s="67">
        <v>107047448.374825</v>
      </c>
      <c r="D13" s="98">
        <f>IFERROR(((B13/C13)-1)*100,IF(B13+C13&lt;&gt;0,100,0))</f>
        <v>20.287461371130043</v>
      </c>
      <c r="E13" s="67">
        <v>501699190.08707601</v>
      </c>
      <c r="F13" s="67">
        <v>449472508.408638</v>
      </c>
      <c r="G13" s="98">
        <f>IFERROR(((E13/F13)-1)*100,IF(E13+F13&lt;&gt;0,100,0))</f>
        <v>11.619549739170276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421</v>
      </c>
      <c r="C16" s="67">
        <v>406</v>
      </c>
      <c r="D16" s="98">
        <f>IFERROR(((B16/C16)-1)*100,IF(B16+C16&lt;&gt;0,100,0))</f>
        <v>3.6945812807881673</v>
      </c>
      <c r="E16" s="67">
        <v>1691</v>
      </c>
      <c r="F16" s="67">
        <v>1653</v>
      </c>
      <c r="G16" s="98">
        <f>IFERROR(((E16/F16)-1)*100,IF(E16+F16&lt;&gt;0,100,0))</f>
        <v>2.2988505747126409</v>
      </c>
    </row>
    <row r="17" spans="1:7" s="16" customFormat="1" ht="12" x14ac:dyDescent="0.2">
      <c r="A17" s="64" t="s">
        <v>9</v>
      </c>
      <c r="B17" s="67">
        <v>131907.66899999999</v>
      </c>
      <c r="C17" s="67">
        <v>274478.29800000001</v>
      </c>
      <c r="D17" s="98">
        <f>IFERROR(((B17/C17)-1)*100,IF(B17+C17&lt;&gt;0,100,0))</f>
        <v>-51.942404932866502</v>
      </c>
      <c r="E17" s="67">
        <v>502078.065</v>
      </c>
      <c r="F17" s="67">
        <v>903037.89300000004</v>
      </c>
      <c r="G17" s="98">
        <f>IFERROR(((E17/F17)-1)*100,IF(E17+F17&lt;&gt;0,100,0))</f>
        <v>-44.401218499033689</v>
      </c>
    </row>
    <row r="18" spans="1:7" s="16" customFormat="1" ht="12" x14ac:dyDescent="0.2">
      <c r="A18" s="64" t="s">
        <v>10</v>
      </c>
      <c r="B18" s="67">
        <v>13340572.578518501</v>
      </c>
      <c r="C18" s="67">
        <v>13407719.806779999</v>
      </c>
      <c r="D18" s="98">
        <f>IFERROR(((B18/C18)-1)*100,IF(B18+C18&lt;&gt;0,100,0))</f>
        <v>-0.50081019911785152</v>
      </c>
      <c r="E18" s="67">
        <v>45860691.779166698</v>
      </c>
      <c r="F18" s="67">
        <v>40847147.598393701</v>
      </c>
      <c r="G18" s="98">
        <f>IFERROR(((E18/F18)-1)*100,IF(E18+F18&lt;&gt;0,100,0))</f>
        <v>12.273915011314408</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21176821.049070001</v>
      </c>
      <c r="C24" s="66">
        <v>20303252.495069999</v>
      </c>
      <c r="D24" s="65">
        <f>B24-C24</f>
        <v>873568.5540000014</v>
      </c>
      <c r="E24" s="67">
        <v>76114846.451700002</v>
      </c>
      <c r="F24" s="67">
        <v>69965327.955259994</v>
      </c>
      <c r="G24" s="65">
        <f>E24-F24</f>
        <v>6149518.4964400083</v>
      </c>
    </row>
    <row r="25" spans="1:7" s="16" customFormat="1" ht="12" x14ac:dyDescent="0.2">
      <c r="A25" s="68" t="s">
        <v>15</v>
      </c>
      <c r="B25" s="66">
        <v>20002372.490499999</v>
      </c>
      <c r="C25" s="66">
        <v>15728108.127669999</v>
      </c>
      <c r="D25" s="65">
        <f>B25-C25</f>
        <v>4274264.36283</v>
      </c>
      <c r="E25" s="67">
        <v>87476130.962640002</v>
      </c>
      <c r="F25" s="67">
        <v>71059135.135600001</v>
      </c>
      <c r="G25" s="65">
        <f>E25-F25</f>
        <v>16416995.827040002</v>
      </c>
    </row>
    <row r="26" spans="1:7" s="28" customFormat="1" ht="12" x14ac:dyDescent="0.2">
      <c r="A26" s="69" t="s">
        <v>16</v>
      </c>
      <c r="B26" s="70">
        <f>B24-B25</f>
        <v>1174448.5585700013</v>
      </c>
      <c r="C26" s="70">
        <f>C24-C25</f>
        <v>4575144.3673999999</v>
      </c>
      <c r="D26" s="70"/>
      <c r="E26" s="70">
        <f>E24-E25</f>
        <v>-11361284.51094</v>
      </c>
      <c r="F26" s="70">
        <f>F24-F25</f>
        <v>-1093807.1803400069</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80240.916652729997</v>
      </c>
      <c r="C33" s="132">
        <v>75205.997309789993</v>
      </c>
      <c r="D33" s="98">
        <f t="shared" ref="D33:D42" si="0">IFERROR(((B33/C33)-1)*100,IF(B33+C33&lt;&gt;0,100,0))</f>
        <v>6.6948375436071572</v>
      </c>
      <c r="E33" s="64"/>
      <c r="F33" s="132">
        <v>80791.360000000001</v>
      </c>
      <c r="G33" s="132">
        <v>79252.14</v>
      </c>
    </row>
    <row r="34" spans="1:7" s="16" customFormat="1" ht="12" x14ac:dyDescent="0.2">
      <c r="A34" s="64" t="s">
        <v>23</v>
      </c>
      <c r="B34" s="132">
        <v>81110.546530740001</v>
      </c>
      <c r="C34" s="132">
        <v>79281.579440960006</v>
      </c>
      <c r="D34" s="98">
        <f t="shared" si="0"/>
        <v>2.3069256473907673</v>
      </c>
      <c r="E34" s="64"/>
      <c r="F34" s="132">
        <v>81158.8</v>
      </c>
      <c r="G34" s="132">
        <v>79395.58</v>
      </c>
    </row>
    <row r="35" spans="1:7" s="16" customFormat="1" ht="12" x14ac:dyDescent="0.2">
      <c r="A35" s="64" t="s">
        <v>24</v>
      </c>
      <c r="B35" s="132">
        <v>71814.849617810003</v>
      </c>
      <c r="C35" s="132">
        <v>67618.439554299999</v>
      </c>
      <c r="D35" s="98">
        <f t="shared" si="0"/>
        <v>6.2060143522539191</v>
      </c>
      <c r="E35" s="64"/>
      <c r="F35" s="132">
        <v>71841.88</v>
      </c>
      <c r="G35" s="132">
        <v>69591.240000000005</v>
      </c>
    </row>
    <row r="36" spans="1:7" s="16" customFormat="1" ht="12" x14ac:dyDescent="0.2">
      <c r="A36" s="64" t="s">
        <v>25</v>
      </c>
      <c r="B36" s="132">
        <v>74082.090188229995</v>
      </c>
      <c r="C36" s="132">
        <v>68678.907526759998</v>
      </c>
      <c r="D36" s="98">
        <f t="shared" si="0"/>
        <v>7.8673101481189223</v>
      </c>
      <c r="E36" s="64"/>
      <c r="F36" s="132">
        <v>74766.05</v>
      </c>
      <c r="G36" s="132">
        <v>73210.27</v>
      </c>
    </row>
    <row r="37" spans="1:7" s="16" customFormat="1" ht="12" x14ac:dyDescent="0.2">
      <c r="A37" s="64" t="s">
        <v>79</v>
      </c>
      <c r="B37" s="132">
        <v>75186.418180260007</v>
      </c>
      <c r="C37" s="132">
        <v>75692.626742940003</v>
      </c>
      <c r="D37" s="98">
        <f t="shared" si="0"/>
        <v>-0.66876865615872472</v>
      </c>
      <c r="E37" s="64"/>
      <c r="F37" s="132">
        <v>78063.91</v>
      </c>
      <c r="G37" s="132">
        <v>73581.820000000007</v>
      </c>
    </row>
    <row r="38" spans="1:7" s="16" customFormat="1" ht="12" x14ac:dyDescent="0.2">
      <c r="A38" s="64" t="s">
        <v>26</v>
      </c>
      <c r="B38" s="132">
        <v>103461.28025215</v>
      </c>
      <c r="C38" s="132">
        <v>93596.903250999996</v>
      </c>
      <c r="D38" s="98">
        <f t="shared" si="0"/>
        <v>10.539213006542081</v>
      </c>
      <c r="E38" s="64"/>
      <c r="F38" s="132">
        <v>103871.65</v>
      </c>
      <c r="G38" s="132">
        <v>101658.27</v>
      </c>
    </row>
    <row r="39" spans="1:7" s="16" customFormat="1" ht="12" x14ac:dyDescent="0.2">
      <c r="A39" s="64" t="s">
        <v>27</v>
      </c>
      <c r="B39" s="132">
        <v>16550.207655390001</v>
      </c>
      <c r="C39" s="132">
        <v>15479.56476558</v>
      </c>
      <c r="D39" s="98">
        <f t="shared" si="0"/>
        <v>6.9164922013224661</v>
      </c>
      <c r="E39" s="64"/>
      <c r="F39" s="132">
        <v>16627.84</v>
      </c>
      <c r="G39" s="132">
        <v>16131.67</v>
      </c>
    </row>
    <row r="40" spans="1:7" s="16" customFormat="1" ht="12" x14ac:dyDescent="0.2">
      <c r="A40" s="64" t="s">
        <v>28</v>
      </c>
      <c r="B40" s="132">
        <v>101600.6598427</v>
      </c>
      <c r="C40" s="132">
        <v>92611.003311039996</v>
      </c>
      <c r="D40" s="98">
        <f t="shared" si="0"/>
        <v>9.7068989755652026</v>
      </c>
      <c r="E40" s="64"/>
      <c r="F40" s="132">
        <v>101692.46</v>
      </c>
      <c r="G40" s="132">
        <v>99696.73</v>
      </c>
    </row>
    <row r="41" spans="1:7" s="16" customFormat="1" ht="12" x14ac:dyDescent="0.2">
      <c r="A41" s="64" t="s">
        <v>29</v>
      </c>
      <c r="B41" s="72"/>
      <c r="C41" s="72"/>
      <c r="D41" s="98">
        <f t="shared" si="0"/>
        <v>0</v>
      </c>
      <c r="E41" s="64"/>
      <c r="F41" s="72"/>
      <c r="G41" s="72"/>
    </row>
    <row r="42" spans="1:7" s="16" customFormat="1" ht="12" x14ac:dyDescent="0.2">
      <c r="A42" s="64" t="s">
        <v>78</v>
      </c>
      <c r="B42" s="132">
        <v>1111.0139840700001</v>
      </c>
      <c r="C42" s="132">
        <v>1383.4685022599999</v>
      </c>
      <c r="D42" s="98">
        <f t="shared" si="0"/>
        <v>-19.693583030255102</v>
      </c>
      <c r="E42" s="64"/>
      <c r="F42" s="132">
        <v>1142.32</v>
      </c>
      <c r="G42" s="132">
        <v>1103.17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23082.0532216301</v>
      </c>
      <c r="D48" s="72"/>
      <c r="E48" s="133">
        <v>22343.9196146746</v>
      </c>
      <c r="F48" s="72"/>
      <c r="G48" s="98">
        <f>IFERROR(((C48/E48)-1)*100,IF(C48+E48&lt;&gt;0,100,0))</f>
        <v>3.303509946709271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3393</v>
      </c>
      <c r="D54" s="75"/>
      <c r="E54" s="134">
        <v>825615</v>
      </c>
      <c r="F54" s="134">
        <v>96331485.765000001</v>
      </c>
      <c r="G54" s="134">
        <v>10195086.359999999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7854</v>
      </c>
      <c r="C68" s="66">
        <v>7285</v>
      </c>
      <c r="D68" s="98">
        <f>IFERROR(((B68/C68)-1)*100,IF(B68+C68&lt;&gt;0,100,0))</f>
        <v>7.8105696636925126</v>
      </c>
      <c r="E68" s="66">
        <v>29191</v>
      </c>
      <c r="F68" s="66">
        <v>27024</v>
      </c>
      <c r="G68" s="98">
        <f>IFERROR(((E68/F68)-1)*100,IF(E68+F68&lt;&gt;0,100,0))</f>
        <v>8.0187981053878143</v>
      </c>
    </row>
    <row r="69" spans="1:7" s="16" customFormat="1" ht="12" x14ac:dyDescent="0.2">
      <c r="A69" s="79" t="s">
        <v>54</v>
      </c>
      <c r="B69" s="67">
        <v>329837993.95099998</v>
      </c>
      <c r="C69" s="66">
        <v>239595969.044</v>
      </c>
      <c r="D69" s="98">
        <f>IFERROR(((B69/C69)-1)*100,IF(B69+C69&lt;&gt;0,100,0))</f>
        <v>37.664250056906297</v>
      </c>
      <c r="E69" s="66">
        <v>1165874751.2479999</v>
      </c>
      <c r="F69" s="66">
        <v>861329428.35500002</v>
      </c>
      <c r="G69" s="98">
        <f>IFERROR(((E69/F69)-1)*100,IF(E69+F69&lt;&gt;0,100,0))</f>
        <v>35.357589427152412</v>
      </c>
    </row>
    <row r="70" spans="1:7" s="62" customFormat="1" ht="12" x14ac:dyDescent="0.2">
      <c r="A70" s="79" t="s">
        <v>55</v>
      </c>
      <c r="B70" s="67">
        <v>308832943.63492</v>
      </c>
      <c r="C70" s="66">
        <v>234198867.87632999</v>
      </c>
      <c r="D70" s="98">
        <f>IFERROR(((B70/C70)-1)*100,IF(B70+C70&lt;&gt;0,100,0))</f>
        <v>31.867820897409693</v>
      </c>
      <c r="E70" s="66">
        <v>1105553565.7025499</v>
      </c>
      <c r="F70" s="66">
        <v>853276721.47114003</v>
      </c>
      <c r="G70" s="98">
        <f>IFERROR(((E70/F70)-1)*100,IF(E70+F70&lt;&gt;0,100,0))</f>
        <v>29.565654128763484</v>
      </c>
    </row>
    <row r="71" spans="1:7" s="16" customFormat="1" ht="12" x14ac:dyDescent="0.2">
      <c r="A71" s="79" t="s">
        <v>94</v>
      </c>
      <c r="B71" s="98">
        <f>IFERROR(B69/B68/1000,)</f>
        <v>41.996179520117131</v>
      </c>
      <c r="C71" s="98">
        <f>IFERROR(C69/C68/1000,)</f>
        <v>32.88894564776939</v>
      </c>
      <c r="D71" s="98">
        <f>IFERROR(((B71/C71)-1)*100,IF(B71+C71&lt;&gt;0,100,0))</f>
        <v>27.690866012803973</v>
      </c>
      <c r="E71" s="98">
        <f>IFERROR(E69/E68/1000,)</f>
        <v>39.939527636874374</v>
      </c>
      <c r="F71" s="98">
        <f>IFERROR(F69/F68/1000,)</f>
        <v>31.872758598097988</v>
      </c>
      <c r="G71" s="98">
        <f>IFERROR(((E71/F71)-1)*100,IF(E71+F71&lt;&gt;0,100,0))</f>
        <v>25.309290420998476</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2991</v>
      </c>
      <c r="C74" s="66">
        <v>3301</v>
      </c>
      <c r="D74" s="98">
        <f>IFERROR(((B74/C74)-1)*100,IF(B74+C74&lt;&gt;0,100,0))</f>
        <v>-9.3910936079975809</v>
      </c>
      <c r="E74" s="66">
        <v>12549</v>
      </c>
      <c r="F74" s="66">
        <v>13011</v>
      </c>
      <c r="G74" s="98">
        <f>IFERROR(((E74/F74)-1)*100,IF(E74+F74&lt;&gt;0,100,0))</f>
        <v>-3.5508415955729733</v>
      </c>
    </row>
    <row r="75" spans="1:7" s="16" customFormat="1" ht="12" x14ac:dyDescent="0.2">
      <c r="A75" s="79" t="s">
        <v>54</v>
      </c>
      <c r="B75" s="67">
        <v>667327616.02400005</v>
      </c>
      <c r="C75" s="66">
        <v>634387536.39999998</v>
      </c>
      <c r="D75" s="98">
        <f>IFERROR(((B75/C75)-1)*100,IF(B75+C75&lt;&gt;0,100,0))</f>
        <v>5.1924222551608334</v>
      </c>
      <c r="E75" s="66">
        <v>2716491203.0479999</v>
      </c>
      <c r="F75" s="66">
        <v>2662616125.7259998</v>
      </c>
      <c r="G75" s="98">
        <f>IFERROR(((E75/F75)-1)*100,IF(E75+F75&lt;&gt;0,100,0))</f>
        <v>2.0233888318132998</v>
      </c>
    </row>
    <row r="76" spans="1:7" s="16" customFormat="1" ht="12" x14ac:dyDescent="0.2">
      <c r="A76" s="79" t="s">
        <v>55</v>
      </c>
      <c r="B76" s="67">
        <v>637950106.18636</v>
      </c>
      <c r="C76" s="66">
        <v>597097110.61936998</v>
      </c>
      <c r="D76" s="98">
        <f>IFERROR(((B76/C76)-1)*100,IF(B76+C76&lt;&gt;0,100,0))</f>
        <v>6.8419348947465375</v>
      </c>
      <c r="E76" s="66">
        <v>2598332033.9777198</v>
      </c>
      <c r="F76" s="66">
        <v>2599397293.3878498</v>
      </c>
      <c r="G76" s="98">
        <f>IFERROR(((E76/F76)-1)*100,IF(E76+F76&lt;&gt;0,100,0))</f>
        <v>-4.0981015593100079E-2</v>
      </c>
    </row>
    <row r="77" spans="1:7" s="16" customFormat="1" ht="12" x14ac:dyDescent="0.2">
      <c r="A77" s="79" t="s">
        <v>94</v>
      </c>
      <c r="B77" s="98">
        <f>IFERROR(B75/B74/1000,)</f>
        <v>223.11187429755935</v>
      </c>
      <c r="C77" s="98">
        <f>IFERROR(C75/C74/1000,)</f>
        <v>192.18041090578612</v>
      </c>
      <c r="D77" s="98">
        <f>IFERROR(((B77/C77)-1)*100,IF(B77+C77&lt;&gt;0,100,0))</f>
        <v>16.09501366241588</v>
      </c>
      <c r="E77" s="98">
        <f>IFERROR(E75/E74/1000,)</f>
        <v>216.47073097840465</v>
      </c>
      <c r="F77" s="98">
        <f>IFERROR(F75/F74/1000,)</f>
        <v>204.64346520067636</v>
      </c>
      <c r="G77" s="98">
        <f>IFERROR(((E77/F77)-1)*100,IF(E77+F77&lt;&gt;0,100,0))</f>
        <v>5.7794495251193512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205</v>
      </c>
      <c r="C80" s="66">
        <v>254</v>
      </c>
      <c r="D80" s="98">
        <f>IFERROR(((B80/C80)-1)*100,IF(B80+C80&lt;&gt;0,100,0))</f>
        <v>-19.291338582677163</v>
      </c>
      <c r="E80" s="66">
        <v>957</v>
      </c>
      <c r="F80" s="66">
        <v>930</v>
      </c>
      <c r="G80" s="98">
        <f>IFERROR(((E80/F80)-1)*100,IF(E80+F80&lt;&gt;0,100,0))</f>
        <v>2.9032258064516148</v>
      </c>
    </row>
    <row r="81" spans="1:7" s="16" customFormat="1" ht="12" x14ac:dyDescent="0.2">
      <c r="A81" s="79" t="s">
        <v>54</v>
      </c>
      <c r="B81" s="67">
        <v>19377899.635000002</v>
      </c>
      <c r="C81" s="66">
        <v>22573571.647999998</v>
      </c>
      <c r="D81" s="98">
        <f>IFERROR(((B81/C81)-1)*100,IF(B81+C81&lt;&gt;0,100,0))</f>
        <v>-14.156696436131455</v>
      </c>
      <c r="E81" s="66">
        <v>101684453.903</v>
      </c>
      <c r="F81" s="66">
        <v>112170545.788</v>
      </c>
      <c r="G81" s="98">
        <f>IFERROR(((E81/F81)-1)*100,IF(E81+F81&lt;&gt;0,100,0))</f>
        <v>-9.3483470293694531</v>
      </c>
    </row>
    <row r="82" spans="1:7" s="16" customFormat="1" ht="12" x14ac:dyDescent="0.2">
      <c r="A82" s="79" t="s">
        <v>55</v>
      </c>
      <c r="B82" s="67">
        <v>4413543.3893804904</v>
      </c>
      <c r="C82" s="66">
        <v>7111485.5746302502</v>
      </c>
      <c r="D82" s="98">
        <f>IFERROR(((B82/C82)-1)*100,IF(B82+C82&lt;&gt;0,100,0))</f>
        <v>-37.937814215281385</v>
      </c>
      <c r="E82" s="66">
        <v>44392777.230962403</v>
      </c>
      <c r="F82" s="66">
        <v>89416924.113911599</v>
      </c>
      <c r="G82" s="98">
        <f>IFERROR(((E82/F82)-1)*100,IF(E82+F82&lt;&gt;0,100,0))</f>
        <v>-50.353048183128323</v>
      </c>
    </row>
    <row r="83" spans="1:7" s="32" customFormat="1" x14ac:dyDescent="0.2">
      <c r="A83" s="79" t="s">
        <v>94</v>
      </c>
      <c r="B83" s="98">
        <f>IFERROR(B81/B80/1000,)</f>
        <v>94.526339682926832</v>
      </c>
      <c r="C83" s="98">
        <f>IFERROR(C81/C80/1000,)</f>
        <v>88.872329322834645</v>
      </c>
      <c r="D83" s="98">
        <f>IFERROR(((B83/C83)-1)*100,IF(B83+C83&lt;&gt;0,100,0))</f>
        <v>6.3619468547444269</v>
      </c>
      <c r="E83" s="98">
        <f>IFERROR(E81/E80/1000,)</f>
        <v>106.25334786102403</v>
      </c>
      <c r="F83" s="98">
        <f>IFERROR(F81/F80/1000,)</f>
        <v>120.61349009462366</v>
      </c>
      <c r="G83" s="98">
        <f>IFERROR(((E83/F83)-1)*100,IF(E83+F83&lt;&gt;0,100,0))</f>
        <v>-11.905917175876279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11050</v>
      </c>
      <c r="C86" s="64">
        <f>C68+C74+C80</f>
        <v>10840</v>
      </c>
      <c r="D86" s="98">
        <f>IFERROR(((B86/C86)-1)*100,IF(B86+C86&lt;&gt;0,100,0))</f>
        <v>1.9372693726937174</v>
      </c>
      <c r="E86" s="64">
        <f>E68+E74+E80</f>
        <v>42697</v>
      </c>
      <c r="F86" s="64">
        <f>F68+F74+F80</f>
        <v>40965</v>
      </c>
      <c r="G86" s="98">
        <f>IFERROR(((E86/F86)-1)*100,IF(E86+F86&lt;&gt;0,100,0))</f>
        <v>4.2279995117783464</v>
      </c>
    </row>
    <row r="87" spans="1:7" s="62" customFormat="1" ht="12" x14ac:dyDescent="0.2">
      <c r="A87" s="79" t="s">
        <v>54</v>
      </c>
      <c r="B87" s="64">
        <f t="shared" ref="B87:C87" si="1">B69+B75+B81</f>
        <v>1016543509.61</v>
      </c>
      <c r="C87" s="64">
        <f t="shared" si="1"/>
        <v>896557077.09200001</v>
      </c>
      <c r="D87" s="98">
        <f>IFERROR(((B87/C87)-1)*100,IF(B87+C87&lt;&gt;0,100,0))</f>
        <v>13.383022183838911</v>
      </c>
      <c r="E87" s="64">
        <f t="shared" ref="E87:F87" si="2">E69+E75+E81</f>
        <v>3984050408.1989994</v>
      </c>
      <c r="F87" s="64">
        <f t="shared" si="2"/>
        <v>3636116099.869</v>
      </c>
      <c r="G87" s="98">
        <f>IFERROR(((E87/F87)-1)*100,IF(E87+F87&lt;&gt;0,100,0))</f>
        <v>9.5688448546110685</v>
      </c>
    </row>
    <row r="88" spans="1:7" s="62" customFormat="1" ht="12" x14ac:dyDescent="0.2">
      <c r="A88" s="79" t="s">
        <v>55</v>
      </c>
      <c r="B88" s="64">
        <f t="shared" ref="B88:C88" si="3">B70+B76+B82</f>
        <v>951196593.21066046</v>
      </c>
      <c r="C88" s="64">
        <f t="shared" si="3"/>
        <v>838407464.07033026</v>
      </c>
      <c r="D88" s="98">
        <f>IFERROR(((B88/C88)-1)*100,IF(B88+C88&lt;&gt;0,100,0))</f>
        <v>13.452782086738303</v>
      </c>
      <c r="E88" s="64">
        <f t="shared" ref="E88:F88" si="4">E70+E76+E82</f>
        <v>3748278376.911232</v>
      </c>
      <c r="F88" s="64">
        <f t="shared" si="4"/>
        <v>3542090938.9729013</v>
      </c>
      <c r="G88" s="98">
        <f>IFERROR(((E88/F88)-1)*100,IF(E88+F88&lt;&gt;0,100,0))</f>
        <v>5.821065621712096</v>
      </c>
    </row>
    <row r="89" spans="1:7" s="63" customFormat="1" x14ac:dyDescent="0.2">
      <c r="A89" s="79" t="s">
        <v>95</v>
      </c>
      <c r="B89" s="98">
        <f>IFERROR((B75/B87)*100,IF(B75+B87&lt;&gt;0,100,0))</f>
        <v>65.646734223901774</v>
      </c>
      <c r="C89" s="98">
        <f>IFERROR((C75/C87)*100,IF(C75+C87&lt;&gt;0,100,0))</f>
        <v>70.758187360212261</v>
      </c>
      <c r="D89" s="98">
        <f>IFERROR(((B89/C89)-1)*100,IF(B89+C89&lt;&gt;0,100,0))</f>
        <v>-7.2238327845926209</v>
      </c>
      <c r="E89" s="98">
        <f>IFERROR((E75/E87)*100,IF(E75+E87&lt;&gt;0,100,0))</f>
        <v>68.184157445839062</v>
      </c>
      <c r="F89" s="98">
        <f>IFERROR((F75/F87)*100,IF(F75+F87&lt;&gt;0,100,0))</f>
        <v>73.226928200172907</v>
      </c>
      <c r="G89" s="98">
        <f>IFERROR(((E89/F89)-1)*100,IF(E89+F89&lt;&gt;0,100,0))</f>
        <v>-6.8864977383032429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113440682.88699999</v>
      </c>
      <c r="C97" s="135">
        <v>67655592.825000003</v>
      </c>
      <c r="D97" s="65">
        <f>B97-C97</f>
        <v>45785090.061999992</v>
      </c>
      <c r="E97" s="135">
        <v>460899252.31400001</v>
      </c>
      <c r="F97" s="135">
        <v>314532589.56900001</v>
      </c>
      <c r="G97" s="80">
        <f>E97-F97</f>
        <v>146366662.745</v>
      </c>
    </row>
    <row r="98" spans="1:7" s="62" customFormat="1" ht="13.5" x14ac:dyDescent="0.2">
      <c r="A98" s="114" t="s">
        <v>88</v>
      </c>
      <c r="B98" s="66">
        <v>120477162.351</v>
      </c>
      <c r="C98" s="135">
        <v>67802758.253000006</v>
      </c>
      <c r="D98" s="65">
        <f>B98-C98</f>
        <v>52674404.09799999</v>
      </c>
      <c r="E98" s="135">
        <v>451115442.46200001</v>
      </c>
      <c r="F98" s="135">
        <v>308395390.361</v>
      </c>
      <c r="G98" s="80">
        <f>E98-F98</f>
        <v>142720052.10100001</v>
      </c>
    </row>
    <row r="99" spans="1:7" s="62" customFormat="1" ht="12" x14ac:dyDescent="0.2">
      <c r="A99" s="115" t="s">
        <v>16</v>
      </c>
      <c r="B99" s="65">
        <f>B97-B98</f>
        <v>-7036479.4640000015</v>
      </c>
      <c r="C99" s="65">
        <f>C97-C98</f>
        <v>-147165.4280000031</v>
      </c>
      <c r="D99" s="82"/>
      <c r="E99" s="65">
        <f>E97-E98</f>
        <v>9783809.8519999981</v>
      </c>
      <c r="F99" s="82">
        <f>F97-F98</f>
        <v>6137199.2080000043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35163057.017999999</v>
      </c>
      <c r="C102" s="135">
        <v>23007228.186999999</v>
      </c>
      <c r="D102" s="65">
        <f>B102-C102</f>
        <v>12155828.831</v>
      </c>
      <c r="E102" s="135">
        <v>168484585.52500001</v>
      </c>
      <c r="F102" s="135">
        <v>117306847.638</v>
      </c>
      <c r="G102" s="80">
        <f>E102-F102</f>
        <v>51177737.887000009</v>
      </c>
    </row>
    <row r="103" spans="1:7" s="16" customFormat="1" ht="13.5" x14ac:dyDescent="0.2">
      <c r="A103" s="79" t="s">
        <v>88</v>
      </c>
      <c r="B103" s="66">
        <v>35877803.276000001</v>
      </c>
      <c r="C103" s="135">
        <v>24359287.522999998</v>
      </c>
      <c r="D103" s="65">
        <f>B103-C103</f>
        <v>11518515.753000002</v>
      </c>
      <c r="E103" s="135">
        <v>169572702.32699999</v>
      </c>
      <c r="F103" s="135">
        <v>116781050.523</v>
      </c>
      <c r="G103" s="80">
        <f>E103-F103</f>
        <v>52791651.80399999</v>
      </c>
    </row>
    <row r="104" spans="1:7" s="28" customFormat="1" ht="12" x14ac:dyDescent="0.2">
      <c r="A104" s="81" t="s">
        <v>16</v>
      </c>
      <c r="B104" s="65">
        <f>B102-B103</f>
        <v>-714746.25800000131</v>
      </c>
      <c r="C104" s="65">
        <f>C102-C103</f>
        <v>-1352059.3359999992</v>
      </c>
      <c r="D104" s="82"/>
      <c r="E104" s="65">
        <f>E102-E103</f>
        <v>-1088116.8019999862</v>
      </c>
      <c r="F104" s="82">
        <f>F102-F103</f>
        <v>525797.11499999464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886.62379913570305</v>
      </c>
      <c r="C111" s="137">
        <v>838.13064368527102</v>
      </c>
      <c r="D111" s="98">
        <f>IFERROR(((B111/C111)-1)*100,IF(B111+C111&lt;&gt;0,100,0))</f>
        <v>5.7858707130915787</v>
      </c>
      <c r="E111" s="84"/>
      <c r="F111" s="136">
        <v>892.82324532515202</v>
      </c>
      <c r="G111" s="136">
        <v>881.93220221777005</v>
      </c>
    </row>
    <row r="112" spans="1:7" s="16" customFormat="1" ht="12" x14ac:dyDescent="0.2">
      <c r="A112" s="79" t="s">
        <v>50</v>
      </c>
      <c r="B112" s="136">
        <v>874.41500412405503</v>
      </c>
      <c r="C112" s="137">
        <v>826.82671081881199</v>
      </c>
      <c r="D112" s="98">
        <f>IFERROR(((B112/C112)-1)*100,IF(B112+C112&lt;&gt;0,100,0))</f>
        <v>5.7555341019542183</v>
      </c>
      <c r="E112" s="84"/>
      <c r="F112" s="136">
        <v>880.51495455837301</v>
      </c>
      <c r="G112" s="136">
        <v>869.68887624623096</v>
      </c>
    </row>
    <row r="113" spans="1:7" s="16" customFormat="1" ht="12" x14ac:dyDescent="0.2">
      <c r="A113" s="79" t="s">
        <v>51</v>
      </c>
      <c r="B113" s="136">
        <v>944.82385473733598</v>
      </c>
      <c r="C113" s="137">
        <v>890.42871483765703</v>
      </c>
      <c r="D113" s="98">
        <f>IFERROR(((B113/C113)-1)*100,IF(B113+C113&lt;&gt;0,100,0))</f>
        <v>6.1088708161883831</v>
      </c>
      <c r="E113" s="84"/>
      <c r="F113" s="136">
        <v>951.62417979599297</v>
      </c>
      <c r="G113" s="136">
        <v>941.17696924181598</v>
      </c>
    </row>
    <row r="114" spans="1:7" s="28" customFormat="1" ht="12" x14ac:dyDescent="0.2">
      <c r="A114" s="81" t="s">
        <v>52</v>
      </c>
      <c r="B114" s="85"/>
      <c r="C114" s="84"/>
      <c r="D114" s="86"/>
      <c r="E114" s="84"/>
      <c r="F114" s="71"/>
      <c r="G114" s="71"/>
    </row>
    <row r="115" spans="1:7" s="16" customFormat="1" ht="12" x14ac:dyDescent="0.2">
      <c r="A115" s="79" t="s">
        <v>56</v>
      </c>
      <c r="B115" s="136">
        <v>660.13245749627197</v>
      </c>
      <c r="C115" s="137">
        <v>615.77730080604499</v>
      </c>
      <c r="D115" s="98">
        <f>IFERROR(((B115/C115)-1)*100,IF(B115+C115&lt;&gt;0,100,0))</f>
        <v>7.2031165540149988</v>
      </c>
      <c r="E115" s="84"/>
      <c r="F115" s="136">
        <v>662.08173482437599</v>
      </c>
      <c r="G115" s="136">
        <v>658.23993701661698</v>
      </c>
    </row>
    <row r="116" spans="1:7" s="16" customFormat="1" ht="12" x14ac:dyDescent="0.2">
      <c r="A116" s="79" t="s">
        <v>57</v>
      </c>
      <c r="B116" s="136">
        <v>873.37567403977596</v>
      </c>
      <c r="C116" s="137">
        <v>817.949489644187</v>
      </c>
      <c r="D116" s="98">
        <f>IFERROR(((B116/C116)-1)*100,IF(B116+C116&lt;&gt;0,100,0))</f>
        <v>6.7762355863440593</v>
      </c>
      <c r="E116" s="84"/>
      <c r="F116" s="136">
        <v>877.63374766671598</v>
      </c>
      <c r="G116" s="136">
        <v>872.36389841830101</v>
      </c>
    </row>
    <row r="117" spans="1:7" s="16" customFormat="1" ht="12" x14ac:dyDescent="0.2">
      <c r="A117" s="79" t="s">
        <v>59</v>
      </c>
      <c r="B117" s="136">
        <v>1023.82379370696</v>
      </c>
      <c r="C117" s="137">
        <v>940.04026664870105</v>
      </c>
      <c r="D117" s="98">
        <f>IFERROR(((B117/C117)-1)*100,IF(B117+C117&lt;&gt;0,100,0))</f>
        <v>8.9127593817818216</v>
      </c>
      <c r="E117" s="84"/>
      <c r="F117" s="136">
        <v>1029.97195274913</v>
      </c>
      <c r="G117" s="136">
        <v>1016.50115357648</v>
      </c>
    </row>
    <row r="118" spans="1:7" s="16" customFormat="1" ht="12" x14ac:dyDescent="0.2">
      <c r="A118" s="79" t="s">
        <v>58</v>
      </c>
      <c r="B118" s="136">
        <v>939.98739595923996</v>
      </c>
      <c r="C118" s="137">
        <v>907.95489594368098</v>
      </c>
      <c r="D118" s="98">
        <f>IFERROR(((B118/C118)-1)*100,IF(B118+C118&lt;&gt;0,100,0))</f>
        <v>3.5279836210658999</v>
      </c>
      <c r="E118" s="84"/>
      <c r="F118" s="136">
        <v>948.17772926511805</v>
      </c>
      <c r="G118" s="136">
        <v>934.49251711571196</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0</v>
      </c>
      <c r="G126" s="98">
        <f>IFERROR(((E126/F126)-1)*100,IF(E126+F126&lt;&gt;0,100,0))</f>
        <v>0</v>
      </c>
    </row>
    <row r="127" spans="1:7" s="16" customFormat="1" ht="12" x14ac:dyDescent="0.2">
      <c r="A127" s="79" t="s">
        <v>72</v>
      </c>
      <c r="B127" s="67">
        <v>300</v>
      </c>
      <c r="C127" s="66">
        <v>347</v>
      </c>
      <c r="D127" s="98">
        <f>IFERROR(((B127/C127)-1)*100,IF(B127+C127&lt;&gt;0,100,0))</f>
        <v>-13.544668587896258</v>
      </c>
      <c r="E127" s="66">
        <v>2146</v>
      </c>
      <c r="F127" s="66">
        <v>2002</v>
      </c>
      <c r="G127" s="98">
        <f>IFERROR(((E127/F127)-1)*100,IF(E127+F127&lt;&gt;0,100,0))</f>
        <v>7.1928071928071935</v>
      </c>
    </row>
    <row r="128" spans="1:7" s="16" customFormat="1" ht="12" x14ac:dyDescent="0.2">
      <c r="A128" s="79" t="s">
        <v>74</v>
      </c>
      <c r="B128" s="67">
        <v>14</v>
      </c>
      <c r="C128" s="66">
        <v>2</v>
      </c>
      <c r="D128" s="98">
        <f>IFERROR(((B128/C128)-1)*100,IF(B128+C128&lt;&gt;0,100,0))</f>
        <v>600</v>
      </c>
      <c r="E128" s="66">
        <v>72</v>
      </c>
      <c r="F128" s="66">
        <v>59</v>
      </c>
      <c r="G128" s="98">
        <f>IFERROR(((E128/F128)-1)*100,IF(E128+F128&lt;&gt;0,100,0))</f>
        <v>22.033898305084755</v>
      </c>
    </row>
    <row r="129" spans="1:7" s="28" customFormat="1" ht="12" x14ac:dyDescent="0.2">
      <c r="A129" s="81" t="s">
        <v>34</v>
      </c>
      <c r="B129" s="82">
        <f>SUM(B126:B128)</f>
        <v>314</v>
      </c>
      <c r="C129" s="82">
        <f>SUM(C126:C128)</f>
        <v>349</v>
      </c>
      <c r="D129" s="98">
        <f>IFERROR(((B129/C129)-1)*100,IF(B129+C129&lt;&gt;0,100,0))</f>
        <v>-10.028653295128942</v>
      </c>
      <c r="E129" s="82">
        <f>SUM(E126:E128)</f>
        <v>2218</v>
      </c>
      <c r="F129" s="82">
        <f>SUM(F126:F128)</f>
        <v>2061</v>
      </c>
      <c r="G129" s="98">
        <f>IFERROR(((E129/F129)-1)*100,IF(E129+F129&lt;&gt;0,100,0))</f>
        <v>7.6176613294517193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48</v>
      </c>
      <c r="C132" s="66">
        <v>78</v>
      </c>
      <c r="D132" s="98">
        <f>IFERROR(((B132/C132)-1)*100,IF(B132+C132&lt;&gt;0,100,0))</f>
        <v>-38.46153846153846</v>
      </c>
      <c r="E132" s="66">
        <v>144</v>
      </c>
      <c r="F132" s="66">
        <v>118</v>
      </c>
      <c r="G132" s="98">
        <f>IFERROR(((E132/F132)-1)*100,IF(E132+F132&lt;&gt;0,100,0))</f>
        <v>22.033898305084755</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48</v>
      </c>
      <c r="C134" s="82">
        <f>SUM(C132:C133)</f>
        <v>78</v>
      </c>
      <c r="D134" s="98">
        <f>IFERROR(((B134/C134)-1)*100,IF(B134+C134&lt;&gt;0,100,0))</f>
        <v>-38.46153846153846</v>
      </c>
      <c r="E134" s="82">
        <f>SUM(E132:E133)</f>
        <v>144</v>
      </c>
      <c r="F134" s="82">
        <f>SUM(F132:F133)</f>
        <v>118</v>
      </c>
      <c r="G134" s="98">
        <f>IFERROR(((E134/F134)-1)*100,IF(E134+F134&lt;&gt;0,100,0))</f>
        <v>22.033898305084755</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0</v>
      </c>
      <c r="G137" s="98">
        <f>IFERROR(((E137/F137)-1)*100,IF(E137+F137&lt;&gt;0,100,0))</f>
        <v>0</v>
      </c>
    </row>
    <row r="138" spans="1:7" s="16" customFormat="1" ht="12" x14ac:dyDescent="0.2">
      <c r="A138" s="79" t="s">
        <v>72</v>
      </c>
      <c r="B138" s="67">
        <v>607755</v>
      </c>
      <c r="C138" s="66">
        <v>589099</v>
      </c>
      <c r="D138" s="98">
        <f>IFERROR(((B138/C138)-1)*100,IF(B138+C138&lt;&gt;0,100,0))</f>
        <v>3.1668700846547049</v>
      </c>
      <c r="E138" s="66">
        <v>3106513</v>
      </c>
      <c r="F138" s="66">
        <v>2724737</v>
      </c>
      <c r="G138" s="98">
        <f>IFERROR(((E138/F138)-1)*100,IF(E138+F138&lt;&gt;0,100,0))</f>
        <v>14.011480741077031</v>
      </c>
    </row>
    <row r="139" spans="1:7" s="16" customFormat="1" ht="12" x14ac:dyDescent="0.2">
      <c r="A139" s="79" t="s">
        <v>74</v>
      </c>
      <c r="B139" s="67">
        <v>306</v>
      </c>
      <c r="C139" s="66">
        <v>126</v>
      </c>
      <c r="D139" s="98">
        <f>IFERROR(((B139/C139)-1)*100,IF(B139+C139&lt;&gt;0,100,0))</f>
        <v>142.85714285714283</v>
      </c>
      <c r="E139" s="66">
        <v>3693</v>
      </c>
      <c r="F139" s="66">
        <v>3614</v>
      </c>
      <c r="G139" s="98">
        <f>IFERROR(((E139/F139)-1)*100,IF(E139+F139&lt;&gt;0,100,0))</f>
        <v>2.1859435528500226</v>
      </c>
    </row>
    <row r="140" spans="1:7" s="16" customFormat="1" ht="12" x14ac:dyDescent="0.2">
      <c r="A140" s="81" t="s">
        <v>34</v>
      </c>
      <c r="B140" s="82">
        <f>SUM(B137:B139)</f>
        <v>608061</v>
      </c>
      <c r="C140" s="82">
        <f>SUM(C137:C139)</f>
        <v>589225</v>
      </c>
      <c r="D140" s="98">
        <f>IFERROR(((B140/C140)-1)*100,IF(B140+C140&lt;&gt;0,100,0))</f>
        <v>3.1967414824557672</v>
      </c>
      <c r="E140" s="82">
        <f>SUM(E137:E139)</f>
        <v>3110206</v>
      </c>
      <c r="F140" s="82">
        <f>SUM(F137:F139)</f>
        <v>2728351</v>
      </c>
      <c r="G140" s="98">
        <f>IFERROR(((E140/F140)-1)*100,IF(E140+F140&lt;&gt;0,100,0))</f>
        <v>13.995816520674943</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22302</v>
      </c>
      <c r="C143" s="66">
        <v>26042</v>
      </c>
      <c r="D143" s="98">
        <f>IFERROR(((B143/C143)-1)*100,)</f>
        <v>-14.361416173872977</v>
      </c>
      <c r="E143" s="66">
        <v>74437</v>
      </c>
      <c r="F143" s="66">
        <v>72442</v>
      </c>
      <c r="G143" s="98">
        <f>IFERROR(((E143/F143)-1)*100,)</f>
        <v>2.7539272797548309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22302</v>
      </c>
      <c r="C145" s="82">
        <f>SUM(C143:C144)</f>
        <v>26042</v>
      </c>
      <c r="D145" s="98">
        <f>IFERROR(((B145/C145)-1)*100,)</f>
        <v>-14.361416173872977</v>
      </c>
      <c r="E145" s="82">
        <f>SUM(E143:E144)</f>
        <v>74437</v>
      </c>
      <c r="F145" s="82">
        <f>SUM(F143:F144)</f>
        <v>72442</v>
      </c>
      <c r="G145" s="98">
        <f>IFERROR(((E145/F145)-1)*100,)</f>
        <v>2.7539272797548309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0</v>
      </c>
      <c r="G148" s="98">
        <f>IFERROR(((E148/F148)-1)*100,IF(E148+F148&lt;&gt;0,100,0))</f>
        <v>0</v>
      </c>
    </row>
    <row r="149" spans="1:7" s="32" customFormat="1" x14ac:dyDescent="0.2">
      <c r="A149" s="79" t="s">
        <v>72</v>
      </c>
      <c r="B149" s="67">
        <v>53684167.808260001</v>
      </c>
      <c r="C149" s="66">
        <v>55527494.840910003</v>
      </c>
      <c r="D149" s="98">
        <f>IFERROR(((B149/C149)-1)*100,IF(B149+C149&lt;&gt;0,100,0))</f>
        <v>-3.3196653980721802</v>
      </c>
      <c r="E149" s="66">
        <v>274070641.25922</v>
      </c>
      <c r="F149" s="66">
        <v>254511579.27434999</v>
      </c>
      <c r="G149" s="98">
        <f>IFERROR(((E149/F149)-1)*100,IF(E149+F149&lt;&gt;0,100,0))</f>
        <v>7.6849399310773059</v>
      </c>
    </row>
    <row r="150" spans="1:7" s="32" customFormat="1" x14ac:dyDescent="0.2">
      <c r="A150" s="79" t="s">
        <v>74</v>
      </c>
      <c r="B150" s="67">
        <v>1792179.66</v>
      </c>
      <c r="C150" s="66">
        <v>1054696.3899999999</v>
      </c>
      <c r="D150" s="98">
        <f>IFERROR(((B150/C150)-1)*100,IF(B150+C150&lt;&gt;0,100,0))</f>
        <v>69.923750284193176</v>
      </c>
      <c r="E150" s="66">
        <v>24219314.34</v>
      </c>
      <c r="F150" s="66">
        <v>24825966.050000001</v>
      </c>
      <c r="G150" s="98">
        <f>IFERROR(((E150/F150)-1)*100,IF(E150+F150&lt;&gt;0,100,0))</f>
        <v>-2.4436177378885926</v>
      </c>
    </row>
    <row r="151" spans="1:7" s="16" customFormat="1" ht="12" x14ac:dyDescent="0.2">
      <c r="A151" s="81" t="s">
        <v>34</v>
      </c>
      <c r="B151" s="82">
        <f>SUM(B148:B150)</f>
        <v>55476347.468259998</v>
      </c>
      <c r="C151" s="82">
        <f>SUM(C148:C150)</f>
        <v>56582191.230910003</v>
      </c>
      <c r="D151" s="98">
        <f>IFERROR(((B151/C151)-1)*100,IF(B151+C151&lt;&gt;0,100,0))</f>
        <v>-1.954402504733499</v>
      </c>
      <c r="E151" s="82">
        <f>SUM(E148:E150)</f>
        <v>298289955.59921998</v>
      </c>
      <c r="F151" s="82">
        <f>SUM(F148:F150)</f>
        <v>279337545.32435</v>
      </c>
      <c r="G151" s="98">
        <f>IFERROR(((E151/F151)-1)*100,IF(E151+F151&lt;&gt;0,100,0))</f>
        <v>6.7847701077431433</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25761.438999999998</v>
      </c>
      <c r="C154" s="66">
        <v>63776.843000000001</v>
      </c>
      <c r="D154" s="98">
        <f>IFERROR(((B154/C154)-1)*100,IF(B154+C154&lt;&gt;0,100,0))</f>
        <v>-59.606907792535303</v>
      </c>
      <c r="E154" s="66">
        <v>102952.2515</v>
      </c>
      <c r="F154" s="66">
        <v>165455.693</v>
      </c>
      <c r="G154" s="98">
        <f>IFERROR(((E154/F154)-1)*100,IF(E154+F154&lt;&gt;0,100,0))</f>
        <v>-37.776543294886814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25761.438999999998</v>
      </c>
      <c r="C156" s="82">
        <f>SUM(C154:C155)</f>
        <v>63776.843000000001</v>
      </c>
      <c r="D156" s="98">
        <f>IFERROR(((B156/C156)-1)*100,IF(B156+C156&lt;&gt;0,100,0))</f>
        <v>-59.606907792535303</v>
      </c>
      <c r="E156" s="82">
        <f>SUM(E154:E155)</f>
        <v>102952.2515</v>
      </c>
      <c r="F156" s="82">
        <f>SUM(F154:F155)</f>
        <v>165455.693</v>
      </c>
      <c r="G156" s="98">
        <f>IFERROR(((E156/F156)-1)*100,IF(E156+F156&lt;&gt;0,100,0))</f>
        <v>-37.776543294886814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215</v>
      </c>
      <c r="D159" s="98">
        <f>IFERROR(((B159/C159)-1)*100,IF(B159+C159&lt;&gt;0,100,0))</f>
        <v>93.023255813953497</v>
      </c>
      <c r="E159" s="78"/>
      <c r="F159" s="78"/>
      <c r="G159" s="65"/>
    </row>
    <row r="160" spans="1:7" s="16" customFormat="1" ht="12" x14ac:dyDescent="0.2">
      <c r="A160" s="79" t="s">
        <v>72</v>
      </c>
      <c r="B160" s="67">
        <v>1279429</v>
      </c>
      <c r="C160" s="66">
        <v>1072892</v>
      </c>
      <c r="D160" s="98">
        <f>IFERROR(((B160/C160)-1)*100,IF(B160+C160&lt;&gt;0,100,0))</f>
        <v>19.250493059879268</v>
      </c>
      <c r="E160" s="78"/>
      <c r="F160" s="78"/>
      <c r="G160" s="65"/>
    </row>
    <row r="161" spans="1:7" s="16" customFormat="1" ht="12" x14ac:dyDescent="0.2">
      <c r="A161" s="79" t="s">
        <v>74</v>
      </c>
      <c r="B161" s="67">
        <v>1603</v>
      </c>
      <c r="C161" s="66">
        <v>1702</v>
      </c>
      <c r="D161" s="98">
        <f>IFERROR(((B161/C161)-1)*100,IF(B161+C161&lt;&gt;0,100,0))</f>
        <v>-5.8166862514688606</v>
      </c>
      <c r="E161" s="78"/>
      <c r="F161" s="78"/>
      <c r="G161" s="65"/>
    </row>
    <row r="162" spans="1:7" s="28" customFormat="1" ht="12" x14ac:dyDescent="0.2">
      <c r="A162" s="81" t="s">
        <v>34</v>
      </c>
      <c r="B162" s="82">
        <f>SUM(B159:B161)</f>
        <v>1281447</v>
      </c>
      <c r="C162" s="82">
        <f>SUM(C159:C161)</f>
        <v>1074809</v>
      </c>
      <c r="D162" s="98">
        <f>IFERROR(((B162/C162)-1)*100,IF(B162+C162&lt;&gt;0,100,0))</f>
        <v>19.225555424266073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102463</v>
      </c>
      <c r="C165" s="66">
        <v>120839</v>
      </c>
      <c r="D165" s="98">
        <f>IFERROR(((B165/C165)-1)*100,IF(B165+C165&lt;&gt;0,100,0))</f>
        <v>-15.207010981553971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102463</v>
      </c>
      <c r="C167" s="82">
        <f>SUM(C165:C166)</f>
        <v>120839</v>
      </c>
      <c r="D167" s="98">
        <f>IFERROR(((B167/C167)-1)*100,IF(B167+C167&lt;&gt;0,100,0))</f>
        <v>-15.207010981553971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13007</v>
      </c>
      <c r="C175" s="113">
        <v>8384</v>
      </c>
      <c r="D175" s="111">
        <f>IFERROR(((B175/C175)-1)*100,IF(B175+C175&lt;&gt;0,100,0))</f>
        <v>55.140744274809151</v>
      </c>
      <c r="E175" s="113">
        <v>54240</v>
      </c>
      <c r="F175" s="113">
        <v>38823</v>
      </c>
      <c r="G175" s="111">
        <f>IFERROR(((E175/F175)-1)*100,IF(E175+F175&lt;&gt;0,100,0))</f>
        <v>39.710996059037164</v>
      </c>
    </row>
    <row r="176" spans="1:7" x14ac:dyDescent="0.2">
      <c r="A176" s="101" t="s">
        <v>32</v>
      </c>
      <c r="B176" s="112">
        <v>61574</v>
      </c>
      <c r="C176" s="113">
        <v>47559</v>
      </c>
      <c r="D176" s="111">
        <f t="shared" ref="D176:D178" si="5">IFERROR(((B176/C176)-1)*100,IF(B176+C176&lt;&gt;0,100,0))</f>
        <v>29.468659980235067</v>
      </c>
      <c r="E176" s="113">
        <v>251098</v>
      </c>
      <c r="F176" s="113">
        <v>237946</v>
      </c>
      <c r="G176" s="111">
        <f>IFERROR(((E176/F176)-1)*100,IF(E176+F176&lt;&gt;0,100,0))</f>
        <v>5.5273045144696775</v>
      </c>
    </row>
    <row r="177" spans="1:7" x14ac:dyDescent="0.2">
      <c r="A177" s="101" t="s">
        <v>92</v>
      </c>
      <c r="B177" s="112">
        <v>26733219</v>
      </c>
      <c r="C177" s="113">
        <v>17013088</v>
      </c>
      <c r="D177" s="111">
        <f t="shared" si="5"/>
        <v>57.133255291455612</v>
      </c>
      <c r="E177" s="113">
        <v>111452198</v>
      </c>
      <c r="F177" s="113">
        <v>83734463</v>
      </c>
      <c r="G177" s="111">
        <f>IFERROR(((E177/F177)-1)*100,IF(E177+F177&lt;&gt;0,100,0))</f>
        <v>33.101943939140099</v>
      </c>
    </row>
    <row r="178" spans="1:7" x14ac:dyDescent="0.2">
      <c r="A178" s="101" t="s">
        <v>93</v>
      </c>
      <c r="B178" s="112">
        <v>99724</v>
      </c>
      <c r="C178" s="113">
        <v>106748</v>
      </c>
      <c r="D178" s="111">
        <f t="shared" si="5"/>
        <v>-6.5799827631431</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392</v>
      </c>
      <c r="C181" s="113">
        <v>350</v>
      </c>
      <c r="D181" s="111">
        <f t="shared" ref="D181:D184" si="6">IFERROR(((B181/C181)-1)*100,IF(B181+C181&lt;&gt;0,100,0))</f>
        <v>12.000000000000011</v>
      </c>
      <c r="E181" s="113">
        <v>2100</v>
      </c>
      <c r="F181" s="113">
        <v>1800</v>
      </c>
      <c r="G181" s="111">
        <f t="shared" ref="G181" si="7">IFERROR(((E181/F181)-1)*100,IF(E181+F181&lt;&gt;0,100,0))</f>
        <v>16.666666666666675</v>
      </c>
    </row>
    <row r="182" spans="1:7" x14ac:dyDescent="0.2">
      <c r="A182" s="101" t="s">
        <v>32</v>
      </c>
      <c r="B182" s="112">
        <v>4944</v>
      </c>
      <c r="C182" s="113">
        <v>3511</v>
      </c>
      <c r="D182" s="111">
        <f t="shared" si="6"/>
        <v>40.814582739960123</v>
      </c>
      <c r="E182" s="113">
        <v>22483</v>
      </c>
      <c r="F182" s="113">
        <v>21605</v>
      </c>
      <c r="G182" s="111">
        <f t="shared" ref="G182" si="8">IFERROR(((E182/F182)-1)*100,IF(E182+F182&lt;&gt;0,100,0))</f>
        <v>4.0638741032168468</v>
      </c>
    </row>
    <row r="183" spans="1:7" x14ac:dyDescent="0.2">
      <c r="A183" s="101" t="s">
        <v>92</v>
      </c>
      <c r="B183" s="112">
        <v>52327</v>
      </c>
      <c r="C183" s="113">
        <v>39806</v>
      </c>
      <c r="D183" s="111">
        <f t="shared" si="6"/>
        <v>31.455057026578913</v>
      </c>
      <c r="E183" s="113">
        <v>233707</v>
      </c>
      <c r="F183" s="113">
        <v>269746</v>
      </c>
      <c r="G183" s="111">
        <f t="shared" ref="G183" si="9">IFERROR(((E183/F183)-1)*100,IF(E183+F183&lt;&gt;0,100,0))</f>
        <v>-13.360346399946621</v>
      </c>
    </row>
    <row r="184" spans="1:7" x14ac:dyDescent="0.2">
      <c r="A184" s="101" t="s">
        <v>93</v>
      </c>
      <c r="B184" s="112">
        <v>54752</v>
      </c>
      <c r="C184" s="113">
        <v>34495</v>
      </c>
      <c r="D184" s="111">
        <f t="shared" si="6"/>
        <v>58.724452819249166</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2023-02-06T06:19:11Z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