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5ACB770-6888-45C1-B129-BBE62C468848}" xr6:coauthVersionLast="47" xr6:coauthVersionMax="47" xr10:uidLastSave="{00000000-0000-0000-0000-000000000000}"/>
  <bookViews>
    <workbookView xWindow="1170" yWindow="1170" windowWidth="14400"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<sst xmlns="http://schemas.openxmlformats.org/spreadsheetml/2006/main" count="270" uniqueCount="102">
  <si>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</si>
  <si>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</si>
  <si>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</si>
  <si>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</si>
  <si>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</si>
  <si>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</si>
  <si>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</si>
  <si>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</si>
  <si>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</si>
  <si>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</si>
  <si>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</si>
  <si>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</si>
  <si>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</si>
  <si>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</si>
  <si>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</si>
  <si>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</si>
  <si>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</si>
  <si>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</si>
  <si>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</si>
  <si>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</si>
  <si>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</si>
  <si>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</si>
  <si>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</si>
  <si>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</si>
  <si>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</si>
  <si>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</si>
  <si>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</si>
  <si>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</si>
  <si>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</si>
  <si>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</si>
  <si>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</si>
  <si>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</si>
  <si>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</si>
  <si>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</si>
  <si>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</si>
  <si>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</si>
  <si>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</si>
  <si>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</si>
  <si>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</si>
  <si>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</si>
  <si>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</si>
  <si>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</si>
  <si>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</si>
  <si>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</si>
  <si>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</si>
  <si>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</si>
  <si>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</si>
  <si>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</si>
  <si>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</si>
  <si>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</si>
  <si>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</si>
  <si>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</si>
  <si>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</si>
  <si>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</si>
  <si>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</si>
  <si>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</si>
  <si>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</si>
  <si>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</si>
  <si>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</si>
  <si>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</si>
  <si>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</si>
  <si>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</si>
  <si>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</si>
  <si>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</si>
  <si>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</si>
  <si>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</si>
  <si>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</si>
  <si>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</si>
  <si>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</si>
  <si>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</si>
  <si>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</si>
  <si>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</si>
  <si>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</si>
  <si>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</si>
  <si>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</si>
  <si>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</si>
  <si>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</si>
  <si>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</si>
  <si>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</si>
  <si>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</si>
  <si>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</si>
  <si>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</si>
  <si>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</si>
  <si>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</si>
  <si>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</si>
  <si>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</si>
  <si>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</si>
  <si>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</si>
  <si>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</si>
  <si>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</si>
  <si>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</si>
  <si>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</si>
  <si>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</si>
  <si>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</si>
  <si>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</si>
  <si>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</si>
  <si>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</si>
  <si>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</si>
  <si>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</si>
  <si>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10 February 2023</t>
  </si>
  <si>
    <t>10.02.2023</t>
  </si>
  <si>
    <t>11.02.2022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</si>
</sst>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1372770</v>
      </c>
      <c r="C11" s="67">
        <v>1497874</v>
      </c>
      <c r="D11" s="98">
        <f>IFERROR(((B11/C11)-1)*100,IF(B11+C11&lt;&gt;0,100,0))</f>
        <v>-8.3521043826116248</v>
      </c>
      <c r="E11" s="67">
        <v>8223789</v>
      </c>
      <c r="F11" s="67">
        <v>7798794</v>
      </c>
      <c r="G11" s="98">
        <f>IFERROR(((E11/F11)-1)*100,IF(E11+F11&lt;&gt;0,100,0))</f>
        <v>5.4494964221391218</v>
      </c>
    </row>
    <row r="12" spans="1:7" s="16" customFormat="1" ht="12" x14ac:dyDescent="0.2">
      <c r="A12" s="64" t="s">
        <v>9</v>
      </c>
      <c r="B12" s="67">
        <v>2025292.8689999999</v>
      </c>
      <c r="C12" s="67">
        <v>1624291.246</v>
      </c>
      <c r="D12" s="98">
        <f>IFERROR(((B12/C12)-1)*100,IF(B12+C12&lt;&gt;0,100,0))</f>
        <v>24.687790689478351</v>
      </c>
      <c r="E12" s="67">
        <v>8355289.3559999997</v>
      </c>
      <c r="F12" s="67">
        <v>8589100.0099999998</v>
      </c>
      <c r="G12" s="98">
        <f>IFERROR(((E12/F12)-1)*100,IF(E12+F12&lt;&gt;0,100,0))</f>
        <v>-2.7221787349988036</v>
      </c>
    </row>
    <row r="13" spans="1:7" s="16" customFormat="1" ht="12" x14ac:dyDescent="0.2">
      <c r="A13" s="64" t="s">
        <v>10</v>
      </c>
      <c r="B13" s="67">
        <v>118415003.60682499</v>
      </c>
      <c r="C13" s="67">
        <v>104917566.927393</v>
      </c>
      <c r="D13" s="98">
        <f>IFERROR(((B13/C13)-1)*100,IF(B13+C13&lt;&gt;0,100,0))</f>
        <v>12.864801457674613</v>
      </c>
      <c r="E13" s="67">
        <v>620114193.69390202</v>
      </c>
      <c r="F13" s="67">
        <v>554390075.33603096</v>
      </c>
      <c r="G13" s="98">
        <f>IFERROR(((E13/F13)-1)*100,IF(E13+F13&lt;&gt;0,100,0))</f>
        <v>11.855211931424625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397</v>
      </c>
      <c r="C16" s="67">
        <v>384</v>
      </c>
      <c r="D16" s="98">
        <f>IFERROR(((B16/C16)-1)*100,IF(B16+C16&lt;&gt;0,100,0))</f>
        <v>3.3854166666666741</v>
      </c>
      <c r="E16" s="67">
        <v>2088</v>
      </c>
      <c r="F16" s="67">
        <v>2037</v>
      </c>
      <c r="G16" s="98">
        <f>IFERROR(((E16/F16)-1)*100,IF(E16+F16&lt;&gt;0,100,0))</f>
        <v>2.5036818851251752</v>
      </c>
    </row>
    <row r="17" spans="1:7" s="16" customFormat="1" ht="12" x14ac:dyDescent="0.2">
      <c r="A17" s="64" t="s">
        <v>9</v>
      </c>
      <c r="B17" s="67">
        <v>560929.21900000004</v>
      </c>
      <c r="C17" s="67">
        <v>185794.446</v>
      </c>
      <c r="D17" s="98">
        <f>IFERROR(((B17/C17)-1)*100,IF(B17+C17&lt;&gt;0,100,0))</f>
        <v>201.90849676959667</v>
      </c>
      <c r="E17" s="67">
        <v>1063007.284</v>
      </c>
      <c r="F17" s="67">
        <v>1088832.3389999999</v>
      </c>
      <c r="G17" s="98">
        <f>IFERROR(((E17/F17)-1)*100,IF(E17+F17&lt;&gt;0,100,0))</f>
        <v>-2.3718119011525762</v>
      </c>
    </row>
    <row r="18" spans="1:7" s="16" customFormat="1" ht="12" x14ac:dyDescent="0.2">
      <c r="A18" s="64" t="s">
        <v>10</v>
      </c>
      <c r="B18" s="67">
        <v>20525471.357080702</v>
      </c>
      <c r="C18" s="67">
        <v>8779461.2237680499</v>
      </c>
      <c r="D18" s="98">
        <f>IFERROR(((B18/C18)-1)*100,IF(B18+C18&lt;&gt;0,100,0))</f>
        <v>133.78964647071351</v>
      </c>
      <c r="E18" s="67">
        <v>66386163.136247501</v>
      </c>
      <c r="F18" s="67">
        <v>49626608.822161697</v>
      </c>
      <c r="G18" s="98">
        <f>IFERROR(((E18/F18)-1)*100,IF(E18+F18&lt;&gt;0,100,0))</f>
        <v>33.771306788549914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13029581.59286</v>
      </c>
      <c r="C24" s="66">
        <v>16559041.8849</v>
      </c>
      <c r="D24" s="65">
        <f>B24-C24</f>
        <v>-3529460.2920399997</v>
      </c>
      <c r="E24" s="67">
        <v>89562670.706420004</v>
      </c>
      <c r="F24" s="67">
        <v>86524369.840159997</v>
      </c>
      <c r="G24" s="65">
        <f>E24-F24</f>
        <v>3038300.866260007</v>
      </c>
    </row>
    <row r="25" spans="1:7" s="16" customFormat="1" ht="12" x14ac:dyDescent="0.2">
      <c r="A25" s="68" t="s">
        <v>15</v>
      </c>
      <c r="B25" s="66">
        <v>16191038.662310001</v>
      </c>
      <c r="C25" s="66">
        <v>15144859.299790001</v>
      </c>
      <c r="D25" s="65">
        <f>B25-C25</f>
        <v>1046179.36252</v>
      </c>
      <c r="E25" s="67">
        <v>103636708.83471</v>
      </c>
      <c r="F25" s="67">
        <v>86203994.435389996</v>
      </c>
      <c r="G25" s="65">
        <f>E25-F25</f>
        <v>17432714.399320006</v>
      </c>
    </row>
    <row r="26" spans="1:7" s="28" customFormat="1" ht="12" x14ac:dyDescent="0.2">
      <c r="A26" s="69" t="s">
        <v>16</v>
      </c>
      <c r="B26" s="70">
        <f>B24-B25</f>
        <v>-3161457.0694500003</v>
      </c>
      <c r="C26" s="70">
        <f>C24-C25</f>
        <v>1414182.5851099994</v>
      </c>
      <c r="D26" s="70"/>
      <c r="E26" s="70">
        <f>E24-E25</f>
        <v>-14074038.128289998</v>
      </c>
      <c r="F26" s="70">
        <f>F24-F25</f>
        <v>320375.40477000177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78985.348664220001</v>
      </c>
      <c r="C33" s="132">
        <v>76382.9497328</v>
      </c>
      <c r="D33" s="98">
        <f t="shared" ref="D33:D42" si="0">IFERROR(((B33/C33)-1)*100,IF(B33+C33&lt;&gt;0,100,0))</f>
        <v>3.4070416768710921</v>
      </c>
      <c r="E33" s="64"/>
      <c r="F33" s="132">
        <v>80400.03</v>
      </c>
      <c r="G33" s="132">
        <v>78730.179999999993</v>
      </c>
    </row>
    <row r="34" spans="1:7" s="16" customFormat="1" ht="12" x14ac:dyDescent="0.2">
      <c r="A34" s="64" t="s">
        <v>23</v>
      </c>
      <c r="B34" s="132">
        <v>79024.150993520001</v>
      </c>
      <c r="C34" s="132">
        <v>81892.833652379995</v>
      </c>
      <c r="D34" s="98">
        <f t="shared" si="0"/>
        <v>-3.5029715433184561</v>
      </c>
      <c r="E34" s="64"/>
      <c r="F34" s="132">
        <v>81110.55</v>
      </c>
      <c r="G34" s="132">
        <v>78641.69</v>
      </c>
    </row>
    <row r="35" spans="1:7" s="16" customFormat="1" ht="12" x14ac:dyDescent="0.2">
      <c r="A35" s="64" t="s">
        <v>24</v>
      </c>
      <c r="B35" s="132">
        <v>70894.159953109993</v>
      </c>
      <c r="C35" s="132">
        <v>68344.627275449995</v>
      </c>
      <c r="D35" s="98">
        <f t="shared" si="0"/>
        <v>3.7304068795116718</v>
      </c>
      <c r="E35" s="64"/>
      <c r="F35" s="132">
        <v>71911.92</v>
      </c>
      <c r="G35" s="132">
        <v>70361.87</v>
      </c>
    </row>
    <row r="36" spans="1:7" s="16" customFormat="1" ht="12" x14ac:dyDescent="0.2">
      <c r="A36" s="64" t="s">
        <v>25</v>
      </c>
      <c r="B36" s="132">
        <v>73017.047951860004</v>
      </c>
      <c r="C36" s="132">
        <v>69681.322623850006</v>
      </c>
      <c r="D36" s="98">
        <f t="shared" si="0"/>
        <v>4.7871154025257656</v>
      </c>
      <c r="E36" s="64"/>
      <c r="F36" s="132">
        <v>74439.759999999995</v>
      </c>
      <c r="G36" s="132">
        <v>72744.45</v>
      </c>
    </row>
    <row r="37" spans="1:7" s="16" customFormat="1" ht="12" x14ac:dyDescent="0.2">
      <c r="A37" s="64" t="s">
        <v>79</v>
      </c>
      <c r="B37" s="132">
        <v>72545.044128619993</v>
      </c>
      <c r="C37" s="132">
        <v>77619.374787099994</v>
      </c>
      <c r="D37" s="98">
        <f t="shared" si="0"/>
        <v>-6.5374536607622051</v>
      </c>
      <c r="E37" s="64"/>
      <c r="F37" s="132">
        <v>75480.58</v>
      </c>
      <c r="G37" s="132">
        <v>72251.710000000006</v>
      </c>
    </row>
    <row r="38" spans="1:7" s="16" customFormat="1" ht="12" x14ac:dyDescent="0.2">
      <c r="A38" s="64" t="s">
        <v>26</v>
      </c>
      <c r="B38" s="132">
        <v>103602.8184182</v>
      </c>
      <c r="C38" s="132">
        <v>93466.248613250005</v>
      </c>
      <c r="D38" s="98">
        <f t="shared" si="0"/>
        <v>10.845165988092308</v>
      </c>
      <c r="E38" s="64"/>
      <c r="F38" s="132">
        <v>104670.85</v>
      </c>
      <c r="G38" s="132">
        <v>102457.09</v>
      </c>
    </row>
    <row r="39" spans="1:7" s="16" customFormat="1" ht="12" x14ac:dyDescent="0.2">
      <c r="A39" s="64" t="s">
        <v>27</v>
      </c>
      <c r="B39" s="132">
        <v>16095.8855922</v>
      </c>
      <c r="C39" s="132">
        <v>15955.81241511</v>
      </c>
      <c r="D39" s="98">
        <f t="shared" si="0"/>
        <v>0.87788182416428384</v>
      </c>
      <c r="E39" s="64"/>
      <c r="F39" s="132">
        <v>16550.21</v>
      </c>
      <c r="G39" s="132">
        <v>15988.39</v>
      </c>
    </row>
    <row r="40" spans="1:7" s="16" customFormat="1" ht="12" x14ac:dyDescent="0.2">
      <c r="A40" s="64" t="s">
        <v>28</v>
      </c>
      <c r="B40" s="132">
        <v>100980.07834039</v>
      </c>
      <c r="C40" s="132">
        <v>93304.613633829998</v>
      </c>
      <c r="D40" s="98">
        <f t="shared" si="0"/>
        <v>8.2262434917549143</v>
      </c>
      <c r="E40" s="64"/>
      <c r="F40" s="132">
        <v>102448.03</v>
      </c>
      <c r="G40" s="132">
        <v>100291</v>
      </c>
    </row>
    <row r="41" spans="1:7" s="16" customFormat="1" ht="12" x14ac:dyDescent="0.2">
      <c r="A41" s="64" t="s">
        <v>29</v>
      </c>
      <c r="B41" s="72"/>
      <c r="C41" s="72"/>
      <c r="D41" s="98">
        <f t="shared" si="0"/>
        <v>0</v>
      </c>
      <c r="E41" s="64"/>
      <c r="F41" s="72"/>
      <c r="G41" s="72"/>
    </row>
    <row r="42" spans="1:7" s="16" customFormat="1" ht="12" x14ac:dyDescent="0.2">
      <c r="A42" s="64" t="s">
        <v>78</v>
      </c>
      <c r="B42" s="132">
        <v>1078.13326392</v>
      </c>
      <c r="C42" s="132">
        <v>1390.36988208</v>
      </c>
      <c r="D42" s="98">
        <f t="shared" si="0"/>
        <v>-22.457090173220131</v>
      </c>
      <c r="E42" s="64"/>
      <c r="F42" s="132">
        <v>1116.28</v>
      </c>
      <c r="G42" s="132">
        <v>1075.67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22873.241989069898</v>
      </c>
      <c r="D48" s="72"/>
      <c r="E48" s="133">
        <v>22539.660851321401</v>
      </c>
      <c r="F48" s="72"/>
      <c r="G48" s="98">
        <f>IFERROR(((C48/E48)-1)*100,IF(C48+E48&lt;&gt;0,100,0))</f>
        <v>1.479974077466828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1612</v>
      </c>
      <c r="D54" s="75"/>
      <c r="E54" s="134">
        <v>497424</v>
      </c>
      <c r="F54" s="134">
        <v>58068919.109999999</v>
      </c>
      <c r="G54" s="134">
        <v>10106471.208000001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6815</v>
      </c>
      <c r="C68" s="66">
        <v>6556</v>
      </c>
      <c r="D68" s="98">
        <f>IFERROR(((B68/C68)-1)*100,IF(B68+C68&lt;&gt;0,100,0))</f>
        <v>3.9505796217205624</v>
      </c>
      <c r="E68" s="66">
        <v>36028</v>
      </c>
      <c r="F68" s="66">
        <v>33580</v>
      </c>
      <c r="G68" s="98">
        <f>IFERROR(((E68/F68)-1)*100,IF(E68+F68&lt;&gt;0,100,0))</f>
        <v>7.2900536033353225</v>
      </c>
    </row>
    <row r="69" spans="1:7" s="16" customFormat="1" ht="12" x14ac:dyDescent="0.2">
      <c r="A69" s="79" t="s">
        <v>54</v>
      </c>
      <c r="B69" s="67">
        <v>223733443.287</v>
      </c>
      <c r="C69" s="66">
        <v>166374467.192</v>
      </c>
      <c r="D69" s="98">
        <f>IFERROR(((B69/C69)-1)*100,IF(B69+C69&lt;&gt;0,100,0))</f>
        <v>34.475828570982834</v>
      </c>
      <c r="E69" s="66">
        <v>1389752696.915</v>
      </c>
      <c r="F69" s="66">
        <v>1027703895.5470001</v>
      </c>
      <c r="G69" s="98">
        <f>IFERROR(((E69/F69)-1)*100,IF(E69+F69&lt;&gt;0,100,0))</f>
        <v>35.228902307050006</v>
      </c>
    </row>
    <row r="70" spans="1:7" s="62" customFormat="1" ht="12" x14ac:dyDescent="0.2">
      <c r="A70" s="79" t="s">
        <v>55</v>
      </c>
      <c r="B70" s="67">
        <v>209163840.18083999</v>
      </c>
      <c r="C70" s="66">
        <v>170525096.59261999</v>
      </c>
      <c r="D70" s="98">
        <f>IFERROR(((B70/C70)-1)*100,IF(B70+C70&lt;&gt;0,100,0))</f>
        <v>22.658684475357283</v>
      </c>
      <c r="E70" s="66">
        <v>1315116303.9073701</v>
      </c>
      <c r="F70" s="66">
        <v>1023801818.06376</v>
      </c>
      <c r="G70" s="98">
        <f>IFERROR(((E70/F70)-1)*100,IF(E70+F70&lt;&gt;0,100,0))</f>
        <v>28.454187197533145</v>
      </c>
    </row>
    <row r="71" spans="1:7" s="16" customFormat="1" ht="12" x14ac:dyDescent="0.2">
      <c r="A71" s="79" t="s">
        <v>94</v>
      </c>
      <c r="B71" s="98">
        <f>IFERROR(B69/B68/1000,)</f>
        <v>32.829558809537779</v>
      </c>
      <c r="C71" s="98">
        <f>IFERROR(C69/C68/1000,)</f>
        <v>25.377435508236729</v>
      </c>
      <c r="D71" s="98">
        <f>IFERROR(((B71/C71)-1)*100,IF(B71+C71&lt;&gt;0,100,0))</f>
        <v>29.365155115387132</v>
      </c>
      <c r="E71" s="98">
        <f>IFERROR(E69/E68/1000,)</f>
        <v>38.574239394776285</v>
      </c>
      <c r="F71" s="98">
        <f>IFERROR(F69/F68/1000,)</f>
        <v>30.604642511822515</v>
      </c>
      <c r="G71" s="98">
        <f>IFERROR(((E71/F71)-1)*100,IF(E71+F71&lt;&gt;0,100,0))</f>
        <v>26.040483498133106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2780</v>
      </c>
      <c r="C74" s="66">
        <v>2737</v>
      </c>
      <c r="D74" s="98">
        <f>IFERROR(((B74/C74)-1)*100,IF(B74+C74&lt;&gt;0,100,0))</f>
        <v>1.5710632078918429</v>
      </c>
      <c r="E74" s="66">
        <v>15324</v>
      </c>
      <c r="F74" s="66">
        <v>15748</v>
      </c>
      <c r="G74" s="98">
        <f>IFERROR(((E74/F74)-1)*100,IF(E74+F74&lt;&gt;0,100,0))</f>
        <v>-2.6924053848107699</v>
      </c>
    </row>
    <row r="75" spans="1:7" s="16" customFormat="1" ht="12" x14ac:dyDescent="0.2">
      <c r="A75" s="79" t="s">
        <v>54</v>
      </c>
      <c r="B75" s="67">
        <v>674814010.35599995</v>
      </c>
      <c r="C75" s="66">
        <v>533545508.866</v>
      </c>
      <c r="D75" s="98">
        <f>IFERROR(((B75/C75)-1)*100,IF(B75+C75&lt;&gt;0,100,0))</f>
        <v>26.47731058410605</v>
      </c>
      <c r="E75" s="66">
        <v>3389749213.4039998</v>
      </c>
      <c r="F75" s="66">
        <v>3196161634.592</v>
      </c>
      <c r="G75" s="98">
        <f>IFERROR(((E75/F75)-1)*100,IF(E75+F75&lt;&gt;0,100,0))</f>
        <v>6.0568769963572855</v>
      </c>
    </row>
    <row r="76" spans="1:7" s="16" customFormat="1" ht="12" x14ac:dyDescent="0.2">
      <c r="A76" s="79" t="s">
        <v>55</v>
      </c>
      <c r="B76" s="67">
        <v>628798958.54955006</v>
      </c>
      <c r="C76" s="66">
        <v>522199731.98457003</v>
      </c>
      <c r="D76" s="98">
        <f>IFERROR(((B76/C76)-1)*100,IF(B76+C76&lt;&gt;0,100,0))</f>
        <v>20.413496988950939</v>
      </c>
      <c r="E76" s="66">
        <v>3225732107.8666801</v>
      </c>
      <c r="F76" s="66">
        <v>3121597025.3724198</v>
      </c>
      <c r="G76" s="98">
        <f>IFERROR(((E76/F76)-1)*100,IF(E76+F76&lt;&gt;0,100,0))</f>
        <v>3.3359553346523407</v>
      </c>
    </row>
    <row r="77" spans="1:7" s="16" customFormat="1" ht="12" x14ac:dyDescent="0.2">
      <c r="A77" s="79" t="s">
        <v>94</v>
      </c>
      <c r="B77" s="98">
        <f>IFERROR(B75/B74/1000,)</f>
        <v>242.73885264604314</v>
      </c>
      <c r="C77" s="98">
        <f>IFERROR(C75/C74/1000,)</f>
        <v>194.93807411983923</v>
      </c>
      <c r="D77" s="98">
        <f>IFERROR(((B77/C77)-1)*100,IF(B77+C77&lt;&gt;0,100,0))</f>
        <v>24.52100685924399</v>
      </c>
      <c r="E77" s="98">
        <f>IFERROR(E75/E74/1000,)</f>
        <v>221.20524754659357</v>
      </c>
      <c r="F77" s="98">
        <f>IFERROR(F75/F74/1000,)</f>
        <v>202.95666970993142</v>
      </c>
      <c r="G77" s="98">
        <f>IFERROR(((E77/F77)-1)*100,IF(E77+F77&lt;&gt;0,100,0))</f>
        <v>8.991366414685098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256</v>
      </c>
      <c r="C80" s="66">
        <v>173</v>
      </c>
      <c r="D80" s="98">
        <f>IFERROR(((B80/C80)-1)*100,IF(B80+C80&lt;&gt;0,100,0))</f>
        <v>47.976878612716753</v>
      </c>
      <c r="E80" s="66">
        <v>1212</v>
      </c>
      <c r="F80" s="66">
        <v>1103</v>
      </c>
      <c r="G80" s="98">
        <f>IFERROR(((E80/F80)-1)*100,IF(E80+F80&lt;&gt;0,100,0))</f>
        <v>9.8821396192203093</v>
      </c>
    </row>
    <row r="81" spans="1:7" s="16" customFormat="1" ht="12" x14ac:dyDescent="0.2">
      <c r="A81" s="79" t="s">
        <v>54</v>
      </c>
      <c r="B81" s="67">
        <v>51631755.528999999</v>
      </c>
      <c r="C81" s="66">
        <v>11349089.502</v>
      </c>
      <c r="D81" s="98">
        <f>IFERROR(((B81/C81)-1)*100,IF(B81+C81&lt;&gt;0,100,0))</f>
        <v>354.94183053099687</v>
      </c>
      <c r="E81" s="66">
        <v>153246209.43200001</v>
      </c>
      <c r="F81" s="66">
        <v>123519635.29000001</v>
      </c>
      <c r="G81" s="98">
        <f>IFERROR(((E81/F81)-1)*100,IF(E81+F81&lt;&gt;0,100,0))</f>
        <v>24.066274218028425</v>
      </c>
    </row>
    <row r="82" spans="1:7" s="16" customFormat="1" ht="12" x14ac:dyDescent="0.2">
      <c r="A82" s="79" t="s">
        <v>55</v>
      </c>
      <c r="B82" s="67">
        <v>11967788.5902496</v>
      </c>
      <c r="C82" s="66">
        <v>4875049.08508984</v>
      </c>
      <c r="D82" s="98">
        <f>IFERROR(((B82/C82)-1)*100,IF(B82+C82&lt;&gt;0,100,0))</f>
        <v>145.49062750675978</v>
      </c>
      <c r="E82" s="66">
        <v>56360565.821219698</v>
      </c>
      <c r="F82" s="66">
        <v>94291973.198998004</v>
      </c>
      <c r="G82" s="98">
        <f>IFERROR(((E82/F82)-1)*100,IF(E82+F82&lt;&gt;0,100,0))</f>
        <v>-40.227610146333625</v>
      </c>
    </row>
    <row r="83" spans="1:7" s="32" customFormat="1" x14ac:dyDescent="0.2">
      <c r="A83" s="79" t="s">
        <v>94</v>
      </c>
      <c r="B83" s="98">
        <f>IFERROR(B81/B80/1000,)</f>
        <v>201.68654503515626</v>
      </c>
      <c r="C83" s="98">
        <f>IFERROR(C81/C80/1000,)</f>
        <v>65.601673421965316</v>
      </c>
      <c r="D83" s="98">
        <f>IFERROR(((B83/C83)-1)*100,IF(B83+C83&lt;&gt;0,100,0))</f>
        <v>207.44115891352527</v>
      </c>
      <c r="E83" s="98">
        <f>IFERROR(E81/E80/1000,)</f>
        <v>126.44076685808581</v>
      </c>
      <c r="F83" s="98">
        <f>IFERROR(F81/F80/1000,)</f>
        <v>111.98516345421578</v>
      </c>
      <c r="G83" s="98">
        <f>IFERROR(((E83/F83)-1)*100,IF(E83+F83&lt;&gt;0,100,0))</f>
        <v>12.908498731423546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9851</v>
      </c>
      <c r="C86" s="64">
        <f>C68+C74+C80</f>
        <v>9466</v>
      </c>
      <c r="D86" s="98">
        <f>IFERROR(((B86/C86)-1)*100,IF(B86+C86&lt;&gt;0,100,0))</f>
        <v>4.0671878301288933</v>
      </c>
      <c r="E86" s="64">
        <f>E68+E74+E80</f>
        <v>52564</v>
      </c>
      <c r="F86" s="64">
        <f>F68+F74+F80</f>
        <v>50431</v>
      </c>
      <c r="G86" s="98">
        <f>IFERROR(((E86/F86)-1)*100,IF(E86+F86&lt;&gt;0,100,0))</f>
        <v>4.229541353532551</v>
      </c>
    </row>
    <row r="87" spans="1:7" s="62" customFormat="1" ht="12" x14ac:dyDescent="0.2">
      <c r="A87" s="79" t="s">
        <v>54</v>
      </c>
      <c r="B87" s="64">
        <f t="shared" ref="B87:C87" si="1">B69+B75+B81</f>
        <v>950179209.17199993</v>
      </c>
      <c r="C87" s="64">
        <f t="shared" si="1"/>
        <v>711269065.55999994</v>
      </c>
      <c r="D87" s="98">
        <f>IFERROR(((B87/C87)-1)*100,IF(B87+C87&lt;&gt;0,100,0))</f>
        <v>33.589277979339663</v>
      </c>
      <c r="E87" s="64">
        <f t="shared" ref="E87:F87" si="2">E69+E75+E81</f>
        <v>4932748119.7510004</v>
      </c>
      <c r="F87" s="64">
        <f t="shared" si="2"/>
        <v>4347385165.4289999</v>
      </c>
      <c r="G87" s="98">
        <f>IFERROR(((E87/F87)-1)*100,IF(E87+F87&lt;&gt;0,100,0))</f>
        <v>13.464713432269271</v>
      </c>
    </row>
    <row r="88" spans="1:7" s="62" customFormat="1" ht="12" x14ac:dyDescent="0.2">
      <c r="A88" s="79" t="s">
        <v>55</v>
      </c>
      <c r="B88" s="64">
        <f t="shared" ref="B88:C88" si="3">B70+B76+B82</f>
        <v>849930587.32063973</v>
      </c>
      <c r="C88" s="64">
        <f t="shared" si="3"/>
        <v>697599877.66227984</v>
      </c>
      <c r="D88" s="98">
        <f>IFERROR(((B88/C88)-1)*100,IF(B88+C88&lt;&gt;0,100,0))</f>
        <v>21.836401429546392</v>
      </c>
      <c r="E88" s="64">
        <f t="shared" ref="E88:F88" si="4">E70+E76+E82</f>
        <v>4597208977.5952692</v>
      </c>
      <c r="F88" s="64">
        <f t="shared" si="4"/>
        <v>4239690816.6351781</v>
      </c>
      <c r="G88" s="98">
        <f>IFERROR(((E88/F88)-1)*100,IF(E88+F88&lt;&gt;0,100,0))</f>
        <v>8.4326470118364583</v>
      </c>
    </row>
    <row r="89" spans="1:7" s="63" customFormat="1" x14ac:dyDescent="0.2">
      <c r="A89" s="79" t="s">
        <v>95</v>
      </c>
      <c r="B89" s="98">
        <f>IFERROR((B75/B87)*100,IF(B75+B87&lt;&gt;0,100,0))</f>
        <v>71.019656486068854</v>
      </c>
      <c r="C89" s="98">
        <f>IFERROR((C75/C87)*100,IF(C75+C87&lt;&gt;0,100,0))</f>
        <v>75.013174999523741</v>
      </c>
      <c r="D89" s="98">
        <f>IFERROR(((B89/C89)-1)*100,IF(B89+C89&lt;&gt;0,100,0))</f>
        <v>-5.3237561448108872</v>
      </c>
      <c r="E89" s="98">
        <f>IFERROR((E75/E87)*100,IF(E75+E87&lt;&gt;0,100,0))</f>
        <v>68.71928448629383</v>
      </c>
      <c r="F89" s="98">
        <f>IFERROR((F75/F87)*100,IF(F75+F87&lt;&gt;0,100,0))</f>
        <v>73.519173318442398</v>
      </c>
      <c r="G89" s="98">
        <f>IFERROR(((E89/F89)-1)*100,IF(E89+F89&lt;&gt;0,100,0))</f>
        <v>-6.528757894703519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122283387.41599999</v>
      </c>
      <c r="C97" s="135">
        <v>71330845.452000007</v>
      </c>
      <c r="D97" s="65">
        <f>B97-C97</f>
        <v>50952541.963999987</v>
      </c>
      <c r="E97" s="135">
        <v>583182639.73000002</v>
      </c>
      <c r="F97" s="135">
        <v>385863435.02100003</v>
      </c>
      <c r="G97" s="80">
        <f>E97-F97</f>
        <v>197319204.70899999</v>
      </c>
    </row>
    <row r="98" spans="1:7" s="62" customFormat="1" ht="13.5" x14ac:dyDescent="0.2">
      <c r="A98" s="114" t="s">
        <v>88</v>
      </c>
      <c r="B98" s="66">
        <v>131384968.425</v>
      </c>
      <c r="C98" s="135">
        <v>55139074.362000003</v>
      </c>
      <c r="D98" s="65">
        <f>B98-C98</f>
        <v>76245894.062999994</v>
      </c>
      <c r="E98" s="135">
        <v>582500410.88699996</v>
      </c>
      <c r="F98" s="135">
        <v>363534464.72299999</v>
      </c>
      <c r="G98" s="80">
        <f>E98-F98</f>
        <v>218965946.16399997</v>
      </c>
    </row>
    <row r="99" spans="1:7" s="62" customFormat="1" ht="12" x14ac:dyDescent="0.2">
      <c r="A99" s="115" t="s">
        <v>16</v>
      </c>
      <c r="B99" s="65">
        <f>B97-B98</f>
        <v>-9101581.0090000033</v>
      </c>
      <c r="C99" s="65">
        <f>C97-C98</f>
        <v>16191771.090000004</v>
      </c>
      <c r="D99" s="82"/>
      <c r="E99" s="65">
        <f>E97-E98</f>
        <v>682228.84300005436</v>
      </c>
      <c r="F99" s="82">
        <f>F97-F98</f>
        <v>22328970.298000038</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25245129.596999999</v>
      </c>
      <c r="C102" s="135">
        <v>17104760.212000001</v>
      </c>
      <c r="D102" s="65">
        <f>B102-C102</f>
        <v>8140369.3849999979</v>
      </c>
      <c r="E102" s="135">
        <v>193260155.12200001</v>
      </c>
      <c r="F102" s="135">
        <v>134411607.84999999</v>
      </c>
      <c r="G102" s="80">
        <f>E102-F102</f>
        <v>58848547.272000015</v>
      </c>
    </row>
    <row r="103" spans="1:7" s="16" customFormat="1" ht="13.5" x14ac:dyDescent="0.2">
      <c r="A103" s="79" t="s">
        <v>88</v>
      </c>
      <c r="B103" s="66">
        <v>37073174.685000002</v>
      </c>
      <c r="C103" s="135">
        <v>17303479.129999999</v>
      </c>
      <c r="D103" s="65">
        <f>B103-C103</f>
        <v>19769695.555000003</v>
      </c>
      <c r="E103" s="135">
        <v>207189241.419</v>
      </c>
      <c r="F103" s="135">
        <v>134084529.653</v>
      </c>
      <c r="G103" s="80">
        <f>E103-F103</f>
        <v>73104711.766000003</v>
      </c>
    </row>
    <row r="104" spans="1:7" s="28" customFormat="1" ht="12" x14ac:dyDescent="0.2">
      <c r="A104" s="81" t="s">
        <v>16</v>
      </c>
      <c r="B104" s="65">
        <f>B102-B103</f>
        <v>-11828045.088000003</v>
      </c>
      <c r="C104" s="65">
        <f>C102-C103</f>
        <v>-198718.91799999774</v>
      </c>
      <c r="D104" s="82"/>
      <c r="E104" s="65">
        <f>E102-E103</f>
        <v>-13929086.296999991</v>
      </c>
      <c r="F104" s="82">
        <f>F102-F103</f>
        <v>327078.1969999969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879.30465270476202</v>
      </c>
      <c r="C111" s="137">
        <v>843.31812985101305</v>
      </c>
      <c r="D111" s="98">
        <f>IFERROR(((B111/C111)-1)*100,IF(B111+C111&lt;&gt;0,100,0))</f>
        <v>4.2672535523583077</v>
      </c>
      <c r="E111" s="84"/>
      <c r="F111" s="136">
        <v>884.20052181896801</v>
      </c>
      <c r="G111" s="136">
        <v>878.05672858472406</v>
      </c>
    </row>
    <row r="112" spans="1:7" s="16" customFormat="1" ht="12" x14ac:dyDescent="0.2">
      <c r="A112" s="79" t="s">
        <v>50</v>
      </c>
      <c r="B112" s="136">
        <v>866.98933826929999</v>
      </c>
      <c r="C112" s="137">
        <v>832.02271793827299</v>
      </c>
      <c r="D112" s="98">
        <f>IFERROR(((B112/C112)-1)*100,IF(B112+C112&lt;&gt;0,100,0))</f>
        <v>4.2026040367831863</v>
      </c>
      <c r="E112" s="84"/>
      <c r="F112" s="136">
        <v>871.88827465454995</v>
      </c>
      <c r="G112" s="136">
        <v>865.92939877456297</v>
      </c>
    </row>
    <row r="113" spans="1:7" s="16" customFormat="1" ht="12" x14ac:dyDescent="0.2">
      <c r="A113" s="79" t="s">
        <v>51</v>
      </c>
      <c r="B113" s="136">
        <v>939.88353942875995</v>
      </c>
      <c r="C113" s="137">
        <v>894.98255958161997</v>
      </c>
      <c r="D113" s="98">
        <f>IFERROR(((B113/C113)-1)*100,IF(B113+C113&lt;&gt;0,100,0))</f>
        <v>5.0169670197964589</v>
      </c>
      <c r="E113" s="84"/>
      <c r="F113" s="136">
        <v>944.13346982347696</v>
      </c>
      <c r="G113" s="136">
        <v>936.20941558333004</v>
      </c>
    </row>
    <row r="114" spans="1:7" s="28" customFormat="1" ht="12" x14ac:dyDescent="0.2">
      <c r="A114" s="81" t="s">
        <v>52</v>
      </c>
      <c r="B114" s="85"/>
      <c r="C114" s="84"/>
      <c r="D114" s="86"/>
      <c r="E114" s="84"/>
      <c r="F114" s="71"/>
      <c r="G114" s="71"/>
    </row>
    <row r="115" spans="1:7" s="16" customFormat="1" ht="12" x14ac:dyDescent="0.2">
      <c r="A115" s="79" t="s">
        <v>56</v>
      </c>
      <c r="B115" s="136">
        <v>658.14383835697595</v>
      </c>
      <c r="C115" s="137">
        <v>616.07851178867202</v>
      </c>
      <c r="D115" s="98">
        <f>IFERROR(((B115/C115)-1)*100,IF(B115+C115&lt;&gt;0,100,0))</f>
        <v>6.8279165339130143</v>
      </c>
      <c r="E115" s="84"/>
      <c r="F115" s="136">
        <v>659.08853066024199</v>
      </c>
      <c r="G115" s="136">
        <v>658.14383835697595</v>
      </c>
    </row>
    <row r="116" spans="1:7" s="16" customFormat="1" ht="12" x14ac:dyDescent="0.2">
      <c r="A116" s="79" t="s">
        <v>57</v>
      </c>
      <c r="B116" s="136">
        <v>868.43870238832005</v>
      </c>
      <c r="C116" s="137">
        <v>817.49209011984794</v>
      </c>
      <c r="D116" s="98">
        <f>IFERROR(((B116/C116)-1)*100,IF(B116+C116&lt;&gt;0,100,0))</f>
        <v>6.2320618002558392</v>
      </c>
      <c r="E116" s="84"/>
      <c r="F116" s="136">
        <v>872.06999997601804</v>
      </c>
      <c r="G116" s="136">
        <v>868.43870238832005</v>
      </c>
    </row>
    <row r="117" spans="1:7" s="16" customFormat="1" ht="12" x14ac:dyDescent="0.2">
      <c r="A117" s="79" t="s">
        <v>59</v>
      </c>
      <c r="B117" s="136">
        <v>999.42763307404903</v>
      </c>
      <c r="C117" s="137">
        <v>947.20902496942404</v>
      </c>
      <c r="D117" s="98">
        <f>IFERROR(((B117/C117)-1)*100,IF(B117+C117&lt;&gt;0,100,0))</f>
        <v>5.5128917406916278</v>
      </c>
      <c r="E117" s="84"/>
      <c r="F117" s="136">
        <v>1006.15155989196</v>
      </c>
      <c r="G117" s="136">
        <v>999.42763307404903</v>
      </c>
    </row>
    <row r="118" spans="1:7" s="16" customFormat="1" ht="12" x14ac:dyDescent="0.2">
      <c r="A118" s="79" t="s">
        <v>58</v>
      </c>
      <c r="B118" s="136">
        <v>939.85467628694801</v>
      </c>
      <c r="C118" s="137">
        <v>915.32568786576303</v>
      </c>
      <c r="D118" s="98">
        <f>IFERROR(((B118/C118)-1)*100,IF(B118+C118&lt;&gt;0,100,0))</f>
        <v>2.6798099022413036</v>
      </c>
      <c r="E118" s="84"/>
      <c r="F118" s="136">
        <v>945.78188149080404</v>
      </c>
      <c r="G118" s="136">
        <v>935.02284567477795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166</v>
      </c>
      <c r="C127" s="66">
        <v>102</v>
      </c>
      <c r="D127" s="98">
        <f>IFERROR(((B127/C127)-1)*100,IF(B127+C127&lt;&gt;0,100,0))</f>
        <v>62.745098039215684</v>
      </c>
      <c r="E127" s="66">
        <v>2312</v>
      </c>
      <c r="F127" s="66">
        <v>2104</v>
      </c>
      <c r="G127" s="98">
        <f>IFERROR(((E127/F127)-1)*100,IF(E127+F127&lt;&gt;0,100,0))</f>
        <v>9.8859315589353578</v>
      </c>
    </row>
    <row r="128" spans="1:7" s="16" customFormat="1" ht="12" x14ac:dyDescent="0.2">
      <c r="A128" s="79" t="s">
        <v>74</v>
      </c>
      <c r="B128" s="67">
        <v>3</v>
      </c>
      <c r="C128" s="66">
        <v>4</v>
      </c>
      <c r="D128" s="98">
        <f>IFERROR(((B128/C128)-1)*100,IF(B128+C128&lt;&gt;0,100,0))</f>
        <v>-25</v>
      </c>
      <c r="E128" s="66">
        <v>75</v>
      </c>
      <c r="F128" s="66">
        <v>63</v>
      </c>
      <c r="G128" s="98">
        <f>IFERROR(((E128/F128)-1)*100,IF(E128+F128&lt;&gt;0,100,0))</f>
        <v>19.047619047619047</v>
      </c>
    </row>
    <row r="129" spans="1:7" s="28" customFormat="1" ht="12" x14ac:dyDescent="0.2">
      <c r="A129" s="81" t="s">
        <v>34</v>
      </c>
      <c r="B129" s="82">
        <f>SUM(B126:B128)</f>
        <v>169</v>
      </c>
      <c r="C129" s="82">
        <f>SUM(C126:C128)</f>
        <v>106</v>
      </c>
      <c r="D129" s="98">
        <f>IFERROR(((B129/C129)-1)*100,IF(B129+C129&lt;&gt;0,100,0))</f>
        <v>59.433962264150942</v>
      </c>
      <c r="E129" s="82">
        <f>SUM(E126:E128)</f>
        <v>2387</v>
      </c>
      <c r="F129" s="82">
        <f>SUM(F126:F128)</f>
        <v>2167</v>
      </c>
      <c r="G129" s="98">
        <f>IFERROR(((E129/F129)-1)*100,IF(E129+F129&lt;&gt;0,100,0))</f>
        <v>10.152284263959398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14</v>
      </c>
      <c r="C132" s="66">
        <v>8</v>
      </c>
      <c r="D132" s="98">
        <f>IFERROR(((B132/C132)-1)*100,IF(B132+C132&lt;&gt;0,100,0))</f>
        <v>75</v>
      </c>
      <c r="E132" s="66">
        <v>158</v>
      </c>
      <c r="F132" s="66">
        <v>126</v>
      </c>
      <c r="G132" s="98">
        <f>IFERROR(((E132/F132)-1)*100,IF(E132+F132&lt;&gt;0,100,0))</f>
        <v>25.396825396825395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14</v>
      </c>
      <c r="C134" s="82">
        <f>SUM(C132:C133)</f>
        <v>8</v>
      </c>
      <c r="D134" s="98">
        <f>IFERROR(((B134/C134)-1)*100,IF(B134+C134&lt;&gt;0,100,0))</f>
        <v>75</v>
      </c>
      <c r="E134" s="82">
        <f>SUM(E132:E133)</f>
        <v>158</v>
      </c>
      <c r="F134" s="82">
        <f>SUM(F132:F133)</f>
        <v>126</v>
      </c>
      <c r="G134" s="98">
        <f>IFERROR(((E134/F134)-1)*100,IF(E134+F134&lt;&gt;0,100,0))</f>
        <v>25.396825396825395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49654</v>
      </c>
      <c r="C138" s="66">
        <v>27296</v>
      </c>
      <c r="D138" s="98">
        <f>IFERROR(((B138/C138)-1)*100,IF(B138+C138&lt;&gt;0,100,0))</f>
        <v>81.909437280187575</v>
      </c>
      <c r="E138" s="66">
        <v>3156167</v>
      </c>
      <c r="F138" s="66">
        <v>2752033</v>
      </c>
      <c r="G138" s="98">
        <f>IFERROR(((E138/F138)-1)*100,IF(E138+F138&lt;&gt;0,100,0))</f>
        <v>14.684925653144433</v>
      </c>
    </row>
    <row r="139" spans="1:7" s="16" customFormat="1" ht="12" x14ac:dyDescent="0.2">
      <c r="A139" s="79" t="s">
        <v>74</v>
      </c>
      <c r="B139" s="67">
        <v>17</v>
      </c>
      <c r="C139" s="66">
        <v>37</v>
      </c>
      <c r="D139" s="98">
        <f>IFERROR(((B139/C139)-1)*100,IF(B139+C139&lt;&gt;0,100,0))</f>
        <v>-54.054054054054056</v>
      </c>
      <c r="E139" s="66">
        <v>3710</v>
      </c>
      <c r="F139" s="66">
        <v>3651</v>
      </c>
      <c r="G139" s="98">
        <f>IFERROR(((E139/F139)-1)*100,IF(E139+F139&lt;&gt;0,100,0))</f>
        <v>1.61599561763901</v>
      </c>
    </row>
    <row r="140" spans="1:7" s="16" customFormat="1" ht="12" x14ac:dyDescent="0.2">
      <c r="A140" s="81" t="s">
        <v>34</v>
      </c>
      <c r="B140" s="82">
        <f>SUM(B137:B139)</f>
        <v>49671</v>
      </c>
      <c r="C140" s="82">
        <f>SUM(C137:C139)</f>
        <v>27333</v>
      </c>
      <c r="D140" s="98">
        <f>IFERROR(((B140/C140)-1)*100,IF(B140+C140&lt;&gt;0,100,0))</f>
        <v>81.725386894962142</v>
      </c>
      <c r="E140" s="82">
        <f>SUM(E137:E139)</f>
        <v>3159877</v>
      </c>
      <c r="F140" s="82">
        <f>SUM(F137:F139)</f>
        <v>2755684</v>
      </c>
      <c r="G140" s="98">
        <f>IFERROR(((E140/F140)-1)*100,IF(E140+F140&lt;&gt;0,100,0))</f>
        <v>14.667610654922703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17488</v>
      </c>
      <c r="C143" s="66">
        <v>11000</v>
      </c>
      <c r="D143" s="98">
        <f>IFERROR(((B143/C143)-1)*100,)</f>
        <v>58.981818181818177</v>
      </c>
      <c r="E143" s="66">
        <v>91925</v>
      </c>
      <c r="F143" s="66">
        <v>83442</v>
      </c>
      <c r="G143" s="98">
        <f>IFERROR(((E143/F143)-1)*100,)</f>
        <v>10.16634308861244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17488</v>
      </c>
      <c r="C145" s="82">
        <f>SUM(C143:C144)</f>
        <v>11000</v>
      </c>
      <c r="D145" s="98">
        <f>IFERROR(((B145/C145)-1)*100,)</f>
        <v>58.981818181818177</v>
      </c>
      <c r="E145" s="82">
        <f>SUM(E143:E144)</f>
        <v>91925</v>
      </c>
      <c r="F145" s="82">
        <f>SUM(F143:F144)</f>
        <v>83442</v>
      </c>
      <c r="G145" s="98">
        <f>IFERROR(((E145/F145)-1)*100,)</f>
        <v>10.16634308861244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4293885.8155699996</v>
      </c>
      <c r="C149" s="66">
        <v>2488524.58605</v>
      </c>
      <c r="D149" s="98">
        <f>IFERROR(((B149/C149)-1)*100,IF(B149+C149&lt;&gt;0,100,0))</f>
        <v>72.547454007100015</v>
      </c>
      <c r="E149" s="66">
        <v>278364527.07479</v>
      </c>
      <c r="F149" s="66">
        <v>257000103.86039999</v>
      </c>
      <c r="G149" s="98">
        <f>IFERROR(((E149/F149)-1)*100,IF(E149+F149&lt;&gt;0,100,0))</f>
        <v>8.3130017822852444</v>
      </c>
    </row>
    <row r="150" spans="1:7" s="32" customFormat="1" x14ac:dyDescent="0.2">
      <c r="A150" s="79" t="s">
        <v>74</v>
      </c>
      <c r="B150" s="67">
        <v>151419.24</v>
      </c>
      <c r="C150" s="66">
        <v>313927.92</v>
      </c>
      <c r="D150" s="98">
        <f>IFERROR(((B150/C150)-1)*100,IF(B150+C150&lt;&gt;0,100,0))</f>
        <v>-51.76623984257278</v>
      </c>
      <c r="E150" s="66">
        <v>24370733.579999998</v>
      </c>
      <c r="F150" s="66">
        <v>25139893.969999999</v>
      </c>
      <c r="G150" s="98">
        <f>IFERROR(((E150/F150)-1)*100,IF(E150+F150&lt;&gt;0,100,0))</f>
        <v>-3.0595212172249253</v>
      </c>
    </row>
    <row r="151" spans="1:7" s="16" customFormat="1" ht="12" x14ac:dyDescent="0.2">
      <c r="A151" s="81" t="s">
        <v>34</v>
      </c>
      <c r="B151" s="82">
        <f>SUM(B148:B150)</f>
        <v>4445305.0555699999</v>
      </c>
      <c r="C151" s="82">
        <f>SUM(C148:C150)</f>
        <v>2802452.50605</v>
      </c>
      <c r="D151" s="98">
        <f>IFERROR(((B151/C151)-1)*100,IF(B151+C151&lt;&gt;0,100,0))</f>
        <v>58.621958658474014</v>
      </c>
      <c r="E151" s="82">
        <f>SUM(E148:E150)</f>
        <v>302735260.65478998</v>
      </c>
      <c r="F151" s="82">
        <f>SUM(F148:F150)</f>
        <v>282139997.83039999</v>
      </c>
      <c r="G151" s="98">
        <f>IFERROR(((E151/F151)-1)*100,IF(E151+F151&lt;&gt;0,100,0))</f>
        <v>7.2996608005824859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48118.423999999999</v>
      </c>
      <c r="C154" s="66">
        <v>16017</v>
      </c>
      <c r="D154" s="98">
        <f>IFERROR(((B154/C154)-1)*100,IF(B154+C154&lt;&gt;0,100,0))</f>
        <v>200.42095273771619</v>
      </c>
      <c r="E154" s="66">
        <v>151070.67550000001</v>
      </c>
      <c r="F154" s="66">
        <v>181472.693</v>
      </c>
      <c r="G154" s="98">
        <f>IFERROR(((E154/F154)-1)*100,IF(E154+F154&lt;&gt;0,100,0))</f>
        <v>-16.752943375342966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48118.423999999999</v>
      </c>
      <c r="C156" s="82">
        <f>SUM(C154:C155)</f>
        <v>16017</v>
      </c>
      <c r="D156" s="98">
        <f>IFERROR(((B156/C156)-1)*100,IF(B156+C156&lt;&gt;0,100,0))</f>
        <v>200.42095273771619</v>
      </c>
      <c r="E156" s="82">
        <f>SUM(E154:E155)</f>
        <v>151070.67550000001</v>
      </c>
      <c r="F156" s="82">
        <f>SUM(F154:F155)</f>
        <v>181472.693</v>
      </c>
      <c r="G156" s="98">
        <f>IFERROR(((E156/F156)-1)*100,IF(E156+F156&lt;&gt;0,100,0))</f>
        <v>-16.752943375342966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1267302</v>
      </c>
      <c r="C160" s="66">
        <v>1081610</v>
      </c>
      <c r="D160" s="98">
        <f>IFERROR(((B160/C160)-1)*100,IF(B160+C160&lt;&gt;0,100,0))</f>
        <v>17.168110501936916</v>
      </c>
      <c r="E160" s="78"/>
      <c r="F160" s="78"/>
      <c r="G160" s="65"/>
    </row>
    <row r="161" spans="1:7" s="16" customFormat="1" ht="12" x14ac:dyDescent="0.2">
      <c r="A161" s="79" t="s">
        <v>74</v>
      </c>
      <c r="B161" s="67">
        <v>1596</v>
      </c>
      <c r="C161" s="66">
        <v>1708</v>
      </c>
      <c r="D161" s="98">
        <f>IFERROR(((B161/C161)-1)*100,IF(B161+C161&lt;&gt;0,100,0))</f>
        <v>-6.5573770491803245</v>
      </c>
      <c r="E161" s="78"/>
      <c r="F161" s="78"/>
      <c r="G161" s="65"/>
    </row>
    <row r="162" spans="1:7" s="28" customFormat="1" ht="12" x14ac:dyDescent="0.2">
      <c r="A162" s="81" t="s">
        <v>34</v>
      </c>
      <c r="B162" s="82">
        <f>SUM(B159:B161)</f>
        <v>1269313</v>
      </c>
      <c r="C162" s="82">
        <f>SUM(C159:C161)</f>
        <v>1083533</v>
      </c>
      <c r="D162" s="98">
        <f>IFERROR(((B162/C162)-1)*100,IF(B162+C162&lt;&gt;0,100,0))</f>
        <v>17.145762980915215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111207</v>
      </c>
      <c r="C165" s="66">
        <v>123839</v>
      </c>
      <c r="D165" s="98">
        <f>IFERROR(((B165/C165)-1)*100,IF(B165+C165&lt;&gt;0,100,0))</f>
        <v>-10.200340765025562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111207</v>
      </c>
      <c r="C167" s="82">
        <f>SUM(C165:C166)</f>
        <v>123839</v>
      </c>
      <c r="D167" s="98">
        <f>IFERROR(((B167/C167)-1)*100,IF(B167+C167&lt;&gt;0,100,0))</f>
        <v>-10.200340765025562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11337</v>
      </c>
      <c r="C175" s="113">
        <v>13302</v>
      </c>
      <c r="D175" s="111">
        <f>IFERROR(((B175/C175)-1)*100,IF(B175+C175&lt;&gt;0,100,0))</f>
        <v>-14.772214704555708</v>
      </c>
      <c r="E175" s="113">
        <v>65577</v>
      </c>
      <c r="F175" s="113">
        <v>52125</v>
      </c>
      <c r="G175" s="111">
        <f>IFERROR(((E175/F175)-1)*100,IF(E175+F175&lt;&gt;0,100,0))</f>
        <v>25.807194244604315</v>
      </c>
    </row>
    <row r="176" spans="1:7" x14ac:dyDescent="0.2">
      <c r="A176" s="101" t="s">
        <v>32</v>
      </c>
      <c r="B176" s="112">
        <v>58185</v>
      </c>
      <c r="C176" s="113">
        <v>65370</v>
      </c>
      <c r="D176" s="111">
        <f t="shared" ref="D176:D178" si="5">IFERROR(((B176/C176)-1)*100,IF(B176+C176&lt;&gt;0,100,0))</f>
        <v>-10.991280403854976</v>
      </c>
      <c r="E176" s="113">
        <v>309283</v>
      </c>
      <c r="F176" s="113">
        <v>303316</v>
      </c>
      <c r="G176" s="111">
        <f>IFERROR(((E176/F176)-1)*100,IF(E176+F176&lt;&gt;0,100,0))</f>
        <v>1.9672552717298064</v>
      </c>
    </row>
    <row r="177" spans="1:7" x14ac:dyDescent="0.2">
      <c r="A177" s="101" t="s">
        <v>92</v>
      </c>
      <c r="B177" s="112">
        <v>23676508</v>
      </c>
      <c r="C177" s="113">
        <v>24155580</v>
      </c>
      <c r="D177" s="111">
        <f t="shared" si="5"/>
        <v>-1.9832767418542674</v>
      </c>
      <c r="E177" s="113">
        <v>135128706</v>
      </c>
      <c r="F177" s="113">
        <v>107890045</v>
      </c>
      <c r="G177" s="111">
        <f>IFERROR(((E177/F177)-1)*100,IF(E177+F177&lt;&gt;0,100,0))</f>
        <v>25.246686105284311</v>
      </c>
    </row>
    <row r="178" spans="1:7" x14ac:dyDescent="0.2">
      <c r="A178" s="101" t="s">
        <v>93</v>
      </c>
      <c r="B178" s="112">
        <v>101288</v>
      </c>
      <c r="C178" s="113">
        <v>105134</v>
      </c>
      <c r="D178" s="111">
        <f t="shared" si="5"/>
        <v>-3.6581885974090178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279</v>
      </c>
      <c r="C181" s="113">
        <v>569</v>
      </c>
      <c r="D181" s="111">
        <f t="shared" ref="D181:D184" si="6">IFERROR(((B181/C181)-1)*100,IF(B181+C181&lt;&gt;0,100,0))</f>
        <v>-50.966608084358519</v>
      </c>
      <c r="E181" s="113">
        <v>2379</v>
      </c>
      <c r="F181" s="113">
        <v>2369</v>
      </c>
      <c r="G181" s="111">
        <f t="shared" ref="G181" si="7">IFERROR(((E181/F181)-1)*100,IF(E181+F181&lt;&gt;0,100,0))</f>
        <v>0.42211903756859126</v>
      </c>
    </row>
    <row r="182" spans="1:7" x14ac:dyDescent="0.2">
      <c r="A182" s="101" t="s">
        <v>32</v>
      </c>
      <c r="B182" s="112">
        <v>2774</v>
      </c>
      <c r="C182" s="113">
        <v>4735</v>
      </c>
      <c r="D182" s="111">
        <f t="shared" si="6"/>
        <v>-41.414994720168949</v>
      </c>
      <c r="E182" s="113">
        <v>25257</v>
      </c>
      <c r="F182" s="113">
        <v>26340</v>
      </c>
      <c r="G182" s="111">
        <f t="shared" ref="G182" si="8">IFERROR(((E182/F182)-1)*100,IF(E182+F182&lt;&gt;0,100,0))</f>
        <v>-4.1116173120728909</v>
      </c>
    </row>
    <row r="183" spans="1:7" x14ac:dyDescent="0.2">
      <c r="A183" s="101" t="s">
        <v>92</v>
      </c>
      <c r="B183" s="112">
        <v>27351</v>
      </c>
      <c r="C183" s="113">
        <v>53759</v>
      </c>
      <c r="D183" s="111">
        <f t="shared" si="6"/>
        <v>-49.122937554642007</v>
      </c>
      <c r="E183" s="113">
        <v>261058</v>
      </c>
      <c r="F183" s="113">
        <v>323505</v>
      </c>
      <c r="G183" s="111">
        <f t="shared" ref="G183" si="9">IFERROR(((E183/F183)-1)*100,IF(E183+F183&lt;&gt;0,100,0))</f>
        <v>-19.303256518446389</v>
      </c>
    </row>
    <row r="184" spans="1:7" x14ac:dyDescent="0.2">
      <c r="A184" s="101" t="s">
        <v>93</v>
      </c>
      <c r="B184" s="112">
        <v>55893</v>
      </c>
      <c r="C184" s="113">
        <v>36570</v>
      </c>
      <c r="D184" s="111">
        <f t="shared" si="6"/>
        <v>52.838392124692369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2023-02-13T06:20:37Z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