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47E180C-0FD0-4CFA-B5C6-2A5D8010DE7A}" xr6:coauthVersionLast="47" xr6:coauthVersionMax="47" xr10:uidLastSave="{00000000-0000-0000-0000-000000000000}"/>
  <bookViews>
    <workbookView xWindow="1560" yWindow="1560" windowWidth="14400"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<sst xmlns="http://schemas.openxmlformats.org/spreadsheetml/2006/main" count="270" uniqueCount="102">
  <si>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</si>
  <si>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</si>
  <si>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</si>
  <si>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</si>
  <si>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</si>
  <si>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</si>
  <si>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</si>
  <si>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</si>
  <si>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</si>
  <si>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</si>
  <si>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</si>
  <si>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</si>
  <si>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</si>
  <si>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</si>
  <si>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</si>
  <si>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</si>
  <si>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</si>
  <si>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</si>
  <si>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</si>
  <si>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</si>
  <si>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</si>
  <si>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</si>
  <si>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</si>
  <si>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</si>
  <si>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</si>
  <si>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</si>
  <si>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</si>
  <si>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</si>
  <si>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</si>
  <si>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</si>
  <si>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</si>
  <si>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</si>
  <si>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</si>
  <si>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</si>
  <si>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</si>
  <si>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</si>
  <si>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</si>
  <si>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</si>
  <si>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</si>
  <si>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</si>
  <si>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</si>
  <si>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</si>
  <si>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</si>
  <si>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</si>
  <si>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</si>
  <si>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</si>
  <si>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</si>
  <si>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</si>
  <si>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</si>
  <si>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</si>
  <si>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</si>
  <si>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</si>
  <si>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</si>
  <si>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</si>
  <si>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</si>
  <si>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</si>
  <si>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</si>
  <si>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</si>
  <si>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</si>
  <si>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</si>
  <si>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</si>
  <si>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</si>
  <si>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</si>
  <si>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</si>
  <si>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</si>
  <si>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</si>
  <si>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</si>
  <si>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</si>
  <si>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</si>
  <si>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</si>
  <si>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</si>
  <si>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</si>
  <si>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</si>
  <si>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</si>
  <si>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</si>
  <si>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</si>
  <si>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</si>
  <si>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</si>
  <si>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</si>
  <si>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</si>
  <si>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</si>
  <si>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</si>
  <si>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</si>
  <si>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</si>
  <si>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</si>
  <si>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</si>
  <si>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</si>
  <si>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</si>
  <si>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</si>
  <si>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</si>
  <si>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</si>
  <si>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</si>
  <si>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</si>
  <si>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</si>
  <si>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</si>
  <si>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</si>
  <si>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</si>
  <si>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</si>
  <si>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</si>
  <si>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17 February 2023</t>
  </si>
  <si>
    <t>17.02.2023</t>
  </si>
  <si>
    <t>18.02.2022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</si>
</sst>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1208221</v>
      </c>
      <c r="C11" s="67">
        <v>1621155</v>
      </c>
      <c r="D11" s="98">
        <f>IFERROR(((B11/C11)-1)*100,IF(B11+C11&lt;&gt;0,100,0))</f>
        <v>-25.471592784156972</v>
      </c>
      <c r="E11" s="67">
        <v>9432010</v>
      </c>
      <c r="F11" s="67">
        <v>9419949</v>
      </c>
      <c r="G11" s="98">
        <f>IFERROR(((E11/F11)-1)*100,IF(E11+F11&lt;&gt;0,100,0))</f>
        <v>0.12803678661106321</v>
      </c>
    </row>
    <row r="12" spans="1:7" s="16" customFormat="1" ht="12" x14ac:dyDescent="0.2">
      <c r="A12" s="64" t="s">
        <v>9</v>
      </c>
      <c r="B12" s="67">
        <v>1461309.277</v>
      </c>
      <c r="C12" s="67">
        <v>1690587.4210000001</v>
      </c>
      <c r="D12" s="98">
        <f>IFERROR(((B12/C12)-1)*100,IF(B12+C12&lt;&gt;0,100,0))</f>
        <v>-13.562040102272832</v>
      </c>
      <c r="E12" s="67">
        <v>9816598.6329999994</v>
      </c>
      <c r="F12" s="67">
        <v>10279687.431</v>
      </c>
      <c r="G12" s="98">
        <f>IFERROR(((E12/F12)-1)*100,IF(E12+F12&lt;&gt;0,100,0))</f>
        <v>-4.5048918180477404</v>
      </c>
    </row>
    <row r="13" spans="1:7" s="16" customFormat="1" ht="12" x14ac:dyDescent="0.2">
      <c r="A13" s="64" t="s">
        <v>10</v>
      </c>
      <c r="B13" s="67">
        <v>86874323.211860403</v>
      </c>
      <c r="C13" s="67">
        <v>115249235.81662001</v>
      </c>
      <c r="D13" s="98">
        <f>IFERROR(((B13/C13)-1)*100,IF(B13+C13&lt;&gt;0,100,0))</f>
        <v>-24.620477874498569</v>
      </c>
      <c r="E13" s="67">
        <v>706988516.90576196</v>
      </c>
      <c r="F13" s="67">
        <v>669639311.15265203</v>
      </c>
      <c r="G13" s="98">
        <f>IFERROR(((E13/F13)-1)*100,IF(E13+F13&lt;&gt;0,100,0))</f>
        <v>5.5775109273110912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361</v>
      </c>
      <c r="C16" s="67">
        <v>461</v>
      </c>
      <c r="D16" s="98">
        <f>IFERROR(((B16/C16)-1)*100,IF(B16+C16&lt;&gt;0,100,0))</f>
        <v>-21.691973969631238</v>
      </c>
      <c r="E16" s="67">
        <v>2449</v>
      </c>
      <c r="F16" s="67">
        <v>2498</v>
      </c>
      <c r="G16" s="98">
        <f>IFERROR(((E16/F16)-1)*100,IF(E16+F16&lt;&gt;0,100,0))</f>
        <v>-1.9615692554043274</v>
      </c>
    </row>
    <row r="17" spans="1:7" s="16" customFormat="1" ht="12" x14ac:dyDescent="0.2">
      <c r="A17" s="64" t="s">
        <v>9</v>
      </c>
      <c r="B17" s="67">
        <v>159918.72200000001</v>
      </c>
      <c r="C17" s="67">
        <v>162828.63</v>
      </c>
      <c r="D17" s="98">
        <f>IFERROR(((B17/C17)-1)*100,IF(B17+C17&lt;&gt;0,100,0))</f>
        <v>-1.7870984973588411</v>
      </c>
      <c r="E17" s="67">
        <v>1222926.0060000001</v>
      </c>
      <c r="F17" s="67">
        <v>1251660.969</v>
      </c>
      <c r="G17" s="98">
        <f>IFERROR(((E17/F17)-1)*100,IF(E17+F17&lt;&gt;0,100,0))</f>
        <v>-2.2957465089733842</v>
      </c>
    </row>
    <row r="18" spans="1:7" s="16" customFormat="1" ht="12" x14ac:dyDescent="0.2">
      <c r="A18" s="64" t="s">
        <v>10</v>
      </c>
      <c r="B18" s="67">
        <v>5583695.7720354302</v>
      </c>
      <c r="C18" s="67">
        <v>10564522.5477558</v>
      </c>
      <c r="D18" s="98">
        <f>IFERROR(((B18/C18)-1)*100,IF(B18+C18&lt;&gt;0,100,0))</f>
        <v>-47.146728621242204</v>
      </c>
      <c r="E18" s="67">
        <v>71969858.908282906</v>
      </c>
      <c r="F18" s="67">
        <v>60191131.369917601</v>
      </c>
      <c r="G18" s="98">
        <f>IFERROR(((E18/F18)-1)*100,IF(E18+F18&lt;&gt;0,100,0))</f>
        <v>19.568875464354683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12513753.216320001</v>
      </c>
      <c r="C24" s="66">
        <v>19065247.605450001</v>
      </c>
      <c r="D24" s="65">
        <f>B24-C24</f>
        <v>-6551494.38913</v>
      </c>
      <c r="E24" s="67">
        <v>102187736.79534</v>
      </c>
      <c r="F24" s="67">
        <v>105589617.44561</v>
      </c>
      <c r="G24" s="65">
        <f>E24-F24</f>
        <v>-3401880.6502700001</v>
      </c>
    </row>
    <row r="25" spans="1:7" s="16" customFormat="1" ht="12" x14ac:dyDescent="0.2">
      <c r="A25" s="68" t="s">
        <v>15</v>
      </c>
      <c r="B25" s="66">
        <v>13324209.64161</v>
      </c>
      <c r="C25" s="66">
        <v>14969843.752669999</v>
      </c>
      <c r="D25" s="65">
        <f>B25-C25</f>
        <v>-1645634.1110599991</v>
      </c>
      <c r="E25" s="67">
        <v>116784759.34611</v>
      </c>
      <c r="F25" s="67">
        <v>101173838.18806</v>
      </c>
      <c r="G25" s="65">
        <f>E25-F25</f>
        <v>15610921.158050001</v>
      </c>
    </row>
    <row r="26" spans="1:7" s="28" customFormat="1" ht="12" x14ac:dyDescent="0.2">
      <c r="A26" s="69" t="s">
        <v>16</v>
      </c>
      <c r="B26" s="70">
        <f>B24-B25</f>
        <v>-810456.42528999969</v>
      </c>
      <c r="C26" s="70">
        <f>C24-C25</f>
        <v>4095403.8527800012</v>
      </c>
      <c r="D26" s="70"/>
      <c r="E26" s="70">
        <f>E24-E25</f>
        <v>-14597022.55077</v>
      </c>
      <c r="F26" s="70">
        <f>F24-F25</f>
        <v>4415779.2575500011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79271.778848100003</v>
      </c>
      <c r="C33" s="132">
        <v>76368.341261990005</v>
      </c>
      <c r="D33" s="98">
        <f t="shared" ref="D33:D42" si="0">IFERROR(((B33/C33)-1)*100,IF(B33+C33&lt;&gt;0,100,0))</f>
        <v>3.8018864075486825</v>
      </c>
      <c r="E33" s="64"/>
      <c r="F33" s="132">
        <v>80530.61</v>
      </c>
      <c r="G33" s="132">
        <v>78859.86</v>
      </c>
    </row>
    <row r="34" spans="1:7" s="16" customFormat="1" ht="12" x14ac:dyDescent="0.2">
      <c r="A34" s="64" t="s">
        <v>23</v>
      </c>
      <c r="B34" s="132">
        <v>79701.058735960003</v>
      </c>
      <c r="C34" s="132">
        <v>82077.193075260002</v>
      </c>
      <c r="D34" s="98">
        <f t="shared" si="0"/>
        <v>-2.8949995123751626</v>
      </c>
      <c r="E34" s="64"/>
      <c r="F34" s="132">
        <v>80516.479999999996</v>
      </c>
      <c r="G34" s="132">
        <v>78822.7</v>
      </c>
    </row>
    <row r="35" spans="1:7" s="16" customFormat="1" ht="12" x14ac:dyDescent="0.2">
      <c r="A35" s="64" t="s">
        <v>24</v>
      </c>
      <c r="B35" s="132">
        <v>71523.323925499993</v>
      </c>
      <c r="C35" s="132">
        <v>68324.966126610001</v>
      </c>
      <c r="D35" s="98">
        <f t="shared" si="0"/>
        <v>4.6810967940521975</v>
      </c>
      <c r="E35" s="64"/>
      <c r="F35" s="132">
        <v>71861.17</v>
      </c>
      <c r="G35" s="132">
        <v>70793.7</v>
      </c>
    </row>
    <row r="36" spans="1:7" s="16" customFormat="1" ht="12" x14ac:dyDescent="0.2">
      <c r="A36" s="64" t="s">
        <v>25</v>
      </c>
      <c r="B36" s="132">
        <v>73231.612459359996</v>
      </c>
      <c r="C36" s="132">
        <v>69650.103311540006</v>
      </c>
      <c r="D36" s="98">
        <f t="shared" si="0"/>
        <v>5.1421447744307791</v>
      </c>
      <c r="E36" s="64"/>
      <c r="F36" s="132">
        <v>74493.16</v>
      </c>
      <c r="G36" s="132">
        <v>72879.899999999994</v>
      </c>
    </row>
    <row r="37" spans="1:7" s="16" customFormat="1" ht="12" x14ac:dyDescent="0.2">
      <c r="A37" s="64" t="s">
        <v>79</v>
      </c>
      <c r="B37" s="132">
        <v>71045.935123410003</v>
      </c>
      <c r="C37" s="132">
        <v>79236.100734410007</v>
      </c>
      <c r="D37" s="98">
        <f t="shared" si="0"/>
        <v>-10.336406682166842</v>
      </c>
      <c r="E37" s="64"/>
      <c r="F37" s="132">
        <v>73446.34</v>
      </c>
      <c r="G37" s="132">
        <v>70290.55</v>
      </c>
    </row>
    <row r="38" spans="1:7" s="16" customFormat="1" ht="12" x14ac:dyDescent="0.2">
      <c r="A38" s="64" t="s">
        <v>26</v>
      </c>
      <c r="B38" s="132">
        <v>105125.64484086</v>
      </c>
      <c r="C38" s="132">
        <v>91405.171503730002</v>
      </c>
      <c r="D38" s="98">
        <f t="shared" si="0"/>
        <v>15.010609478009783</v>
      </c>
      <c r="E38" s="64"/>
      <c r="F38" s="132">
        <v>107454.32</v>
      </c>
      <c r="G38" s="132">
        <v>103444.82</v>
      </c>
    </row>
    <row r="39" spans="1:7" s="16" customFormat="1" ht="12" x14ac:dyDescent="0.2">
      <c r="A39" s="64" t="s">
        <v>27</v>
      </c>
      <c r="B39" s="132">
        <v>16240.435933090001</v>
      </c>
      <c r="C39" s="132">
        <v>16090.00131087</v>
      </c>
      <c r="D39" s="98">
        <f t="shared" si="0"/>
        <v>0.93495717814746637</v>
      </c>
      <c r="E39" s="64"/>
      <c r="F39" s="132">
        <v>16421.650000000001</v>
      </c>
      <c r="G39" s="132">
        <v>16055.25</v>
      </c>
    </row>
    <row r="40" spans="1:7" s="16" customFormat="1" ht="12" x14ac:dyDescent="0.2">
      <c r="A40" s="64" t="s">
        <v>28</v>
      </c>
      <c r="B40" s="132">
        <v>102218.80642839</v>
      </c>
      <c r="C40" s="132">
        <v>92015.025110129995</v>
      </c>
      <c r="D40" s="98">
        <f t="shared" si="0"/>
        <v>11.089255592820212</v>
      </c>
      <c r="E40" s="64"/>
      <c r="F40" s="132">
        <v>104025.66</v>
      </c>
      <c r="G40" s="132">
        <v>100889.82</v>
      </c>
    </row>
    <row r="41" spans="1:7" s="16" customFormat="1" ht="12" x14ac:dyDescent="0.2">
      <c r="A41" s="64" t="s">
        <v>29</v>
      </c>
      <c r="B41" s="72"/>
      <c r="C41" s="72"/>
      <c r="D41" s="98">
        <f t="shared" si="0"/>
        <v>0</v>
      </c>
      <c r="E41" s="64"/>
      <c r="F41" s="72"/>
      <c r="G41" s="72"/>
    </row>
    <row r="42" spans="1:7" s="16" customFormat="1" ht="12" x14ac:dyDescent="0.2">
      <c r="A42" s="64" t="s">
        <v>78</v>
      </c>
      <c r="B42" s="132">
        <v>1038.20820871</v>
      </c>
      <c r="C42" s="132">
        <v>1403.0658717599999</v>
      </c>
      <c r="D42" s="98">
        <f t="shared" si="0"/>
        <v>-26.004314579494693</v>
      </c>
      <c r="E42" s="64"/>
      <c r="F42" s="132">
        <v>1084.23</v>
      </c>
      <c r="G42" s="132">
        <v>1025.03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22929.842936982899</v>
      </c>
      <c r="D48" s="72"/>
      <c r="E48" s="133">
        <v>22384.516929605699</v>
      </c>
      <c r="F48" s="72"/>
      <c r="G48" s="98">
        <f>IFERROR(((C48/E48)-1)*100,IF(C48+E48&lt;&gt;0,100,0))</f>
        <v>2.4361750092357415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2042</v>
      </c>
      <c r="D54" s="75"/>
      <c r="E54" s="134">
        <v>919149</v>
      </c>
      <c r="F54" s="134">
        <v>109066942.77</v>
      </c>
      <c r="G54" s="134">
        <v>10341040.728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5953</v>
      </c>
      <c r="C68" s="66">
        <v>6444</v>
      </c>
      <c r="D68" s="98">
        <f>IFERROR(((B68/C68)-1)*100,IF(B68+C68&lt;&gt;0,100,0))</f>
        <v>-7.6194909993792637</v>
      </c>
      <c r="E68" s="66">
        <v>42002</v>
      </c>
      <c r="F68" s="66">
        <v>40024</v>
      </c>
      <c r="G68" s="98">
        <f>IFERROR(((E68/F68)-1)*100,IF(E68+F68&lt;&gt;0,100,0))</f>
        <v>4.9420347791325314</v>
      </c>
    </row>
    <row r="69" spans="1:7" s="16" customFormat="1" ht="12" x14ac:dyDescent="0.2">
      <c r="A69" s="79" t="s">
        <v>54</v>
      </c>
      <c r="B69" s="67">
        <v>193229186.345</v>
      </c>
      <c r="C69" s="66">
        <v>222468051.248</v>
      </c>
      <c r="D69" s="98">
        <f>IFERROR(((B69/C69)-1)*100,IF(B69+C69&lt;&gt;0,100,0))</f>
        <v>-13.142950072595138</v>
      </c>
      <c r="E69" s="66">
        <v>1584758987.3239999</v>
      </c>
      <c r="F69" s="66">
        <v>1250171946.7950001</v>
      </c>
      <c r="G69" s="98">
        <f>IFERROR(((E69/F69)-1)*100,IF(E69+F69&lt;&gt;0,100,0))</f>
        <v>26.763281753902966</v>
      </c>
    </row>
    <row r="70" spans="1:7" s="62" customFormat="1" ht="12" x14ac:dyDescent="0.2">
      <c r="A70" s="79" t="s">
        <v>55</v>
      </c>
      <c r="B70" s="67">
        <v>175484041.41032001</v>
      </c>
      <c r="C70" s="66">
        <v>217614237.74603999</v>
      </c>
      <c r="D70" s="98">
        <f>IFERROR(((B70/C70)-1)*100,IF(B70+C70&lt;&gt;0,100,0))</f>
        <v>-19.360036720063654</v>
      </c>
      <c r="E70" s="66">
        <v>1492264325.9100499</v>
      </c>
      <c r="F70" s="66">
        <v>1241416055.8097999</v>
      </c>
      <c r="G70" s="98">
        <f>IFERROR(((E70/F70)-1)*100,IF(E70+F70&lt;&gt;0,100,0))</f>
        <v>20.206623631641119</v>
      </c>
    </row>
    <row r="71" spans="1:7" s="16" customFormat="1" ht="12" x14ac:dyDescent="0.2">
      <c r="A71" s="79" t="s">
        <v>94</v>
      </c>
      <c r="B71" s="98">
        <f>IFERROR(B69/B68/1000,)</f>
        <v>32.459127556694106</v>
      </c>
      <c r="C71" s="98">
        <f>IFERROR(C69/C68/1000,)</f>
        <v>34.523285420235879</v>
      </c>
      <c r="D71" s="98">
        <f>IFERROR(((B71/C71)-1)*100,IF(B71+C71&lt;&gt;0,100,0))</f>
        <v>-5.9790307857891856</v>
      </c>
      <c r="E71" s="98">
        <f>IFERROR(E69/E68/1000,)</f>
        <v>37.730560147707251</v>
      </c>
      <c r="F71" s="98">
        <f>IFERROR(F69/F68/1000,)</f>
        <v>31.235557335473718</v>
      </c>
      <c r="G71" s="98">
        <f>IFERROR(((E71/F71)-1)*100,IF(E71+F71&lt;&gt;0,100,0))</f>
        <v>20.793619087619941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2611</v>
      </c>
      <c r="C74" s="66">
        <v>2761</v>
      </c>
      <c r="D74" s="98">
        <f>IFERROR(((B74/C74)-1)*100,IF(B74+C74&lt;&gt;0,100,0))</f>
        <v>-5.432814197754432</v>
      </c>
      <c r="E74" s="66">
        <v>17947</v>
      </c>
      <c r="F74" s="66">
        <v>18509</v>
      </c>
      <c r="G74" s="98">
        <f>IFERROR(((E74/F74)-1)*100,IF(E74+F74&lt;&gt;0,100,0))</f>
        <v>-3.0363606893943462</v>
      </c>
    </row>
    <row r="75" spans="1:7" s="16" customFormat="1" ht="12" x14ac:dyDescent="0.2">
      <c r="A75" s="79" t="s">
        <v>54</v>
      </c>
      <c r="B75" s="67">
        <v>607329514.35599995</v>
      </c>
      <c r="C75" s="66">
        <v>513072409.83399999</v>
      </c>
      <c r="D75" s="98">
        <f>IFERROR(((B75/C75)-1)*100,IF(B75+C75&lt;&gt;0,100,0))</f>
        <v>18.371111506950054</v>
      </c>
      <c r="E75" s="66">
        <v>4000252864.7600002</v>
      </c>
      <c r="F75" s="66">
        <v>3709234044.4260001</v>
      </c>
      <c r="G75" s="98">
        <f>IFERROR(((E75/F75)-1)*100,IF(E75+F75&lt;&gt;0,100,0))</f>
        <v>7.8457928739041005</v>
      </c>
    </row>
    <row r="76" spans="1:7" s="16" customFormat="1" ht="12" x14ac:dyDescent="0.2">
      <c r="A76" s="79" t="s">
        <v>55</v>
      </c>
      <c r="B76" s="67">
        <v>562242971.43098998</v>
      </c>
      <c r="C76" s="66">
        <v>502856692.93703997</v>
      </c>
      <c r="D76" s="98">
        <f>IFERROR(((B76/C76)-1)*100,IF(B76+C76&lt;&gt;0,100,0))</f>
        <v>11.809781857946833</v>
      </c>
      <c r="E76" s="66">
        <v>3790568991.5480299</v>
      </c>
      <c r="F76" s="66">
        <v>3624453718.3094602</v>
      </c>
      <c r="G76" s="98">
        <f>IFERROR(((E76/F76)-1)*100,IF(E76+F76&lt;&gt;0,100,0))</f>
        <v>4.5831809742641783</v>
      </c>
    </row>
    <row r="77" spans="1:7" s="16" customFormat="1" ht="12" x14ac:dyDescent="0.2">
      <c r="A77" s="79" t="s">
        <v>94</v>
      </c>
      <c r="B77" s="98">
        <f>IFERROR(B75/B74/1000,)</f>
        <v>232.60418014400611</v>
      </c>
      <c r="C77" s="98">
        <f>IFERROR(C75/C74/1000,)</f>
        <v>185.82847150814922</v>
      </c>
      <c r="D77" s="98">
        <f>IFERROR(((B77/C77)-1)*100,IF(B77+C77&lt;&gt;0,100,0))</f>
        <v>25.171443458708964</v>
      </c>
      <c r="E77" s="98">
        <f>IFERROR(E75/E74/1000,)</f>
        <v>222.89256503928235</v>
      </c>
      <c r="F77" s="98">
        <f>IFERROR(F75/F74/1000,)</f>
        <v>200.40164484445404</v>
      </c>
      <c r="G77" s="98">
        <f>IFERROR(((E77/F77)-1)*100,IF(E77+F77&lt;&gt;0,100,0))</f>
        <v>11.22292195370207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146</v>
      </c>
      <c r="C80" s="66">
        <v>132</v>
      </c>
      <c r="D80" s="98">
        <f>IFERROR(((B80/C80)-1)*100,IF(B80+C80&lt;&gt;0,100,0))</f>
        <v>10.606060606060597</v>
      </c>
      <c r="E80" s="66">
        <v>1364</v>
      </c>
      <c r="F80" s="66">
        <v>1235</v>
      </c>
      <c r="G80" s="98">
        <f>IFERROR(((E80/F80)-1)*100,IF(E80+F80&lt;&gt;0,100,0))</f>
        <v>10.445344129554645</v>
      </c>
    </row>
    <row r="81" spans="1:7" s="16" customFormat="1" ht="12" x14ac:dyDescent="0.2">
      <c r="A81" s="79" t="s">
        <v>54</v>
      </c>
      <c r="B81" s="67">
        <v>15935094.972999999</v>
      </c>
      <c r="C81" s="66">
        <v>10446133.596000001</v>
      </c>
      <c r="D81" s="98">
        <f>IFERROR(((B81/C81)-1)*100,IF(B81+C81&lt;&gt;0,100,0))</f>
        <v>52.545387502049692</v>
      </c>
      <c r="E81" s="66">
        <v>169515631.405</v>
      </c>
      <c r="F81" s="66">
        <v>133965768.88600001</v>
      </c>
      <c r="G81" s="98">
        <f>IFERROR(((E81/F81)-1)*100,IF(E81+F81&lt;&gt;0,100,0))</f>
        <v>26.536527065545854</v>
      </c>
    </row>
    <row r="82" spans="1:7" s="16" customFormat="1" ht="12" x14ac:dyDescent="0.2">
      <c r="A82" s="79" t="s">
        <v>55</v>
      </c>
      <c r="B82" s="67">
        <v>3743923.1056508799</v>
      </c>
      <c r="C82" s="66">
        <v>3513372.2896596701</v>
      </c>
      <c r="D82" s="98">
        <f>IFERROR(((B82/C82)-1)*100,IF(B82+C82&lt;&gt;0,100,0))</f>
        <v>6.5620946766658417</v>
      </c>
      <c r="E82" s="66">
        <v>60395658.470937498</v>
      </c>
      <c r="F82" s="66">
        <v>97805345.488655299</v>
      </c>
      <c r="G82" s="98">
        <f>IFERROR(((E82/F82)-1)*100,IF(E82+F82&lt;&gt;0,100,0))</f>
        <v>-38.249123123906401</v>
      </c>
    </row>
    <row r="83" spans="1:7" s="32" customFormat="1" x14ac:dyDescent="0.2">
      <c r="A83" s="79" t="s">
        <v>94</v>
      </c>
      <c r="B83" s="98">
        <f>IFERROR(B81/B80/1000,)</f>
        <v>109.14448611643834</v>
      </c>
      <c r="C83" s="98">
        <f>IFERROR(C81/C80/1000,)</f>
        <v>79.13737572727274</v>
      </c>
      <c r="D83" s="98">
        <f>IFERROR(((B83/C83)-1)*100,IF(B83+C83&lt;&gt;0,100,0))</f>
        <v>37.917747604592854</v>
      </c>
      <c r="E83" s="98">
        <f>IFERROR(E81/E80/1000,)</f>
        <v>124.27832214442815</v>
      </c>
      <c r="F83" s="98">
        <f>IFERROR(F81/F80/1000,)</f>
        <v>108.47430679028341</v>
      </c>
      <c r="G83" s="98">
        <f>IFERROR(((E83/F83)-1)*100,IF(E83+F83&lt;&gt;0,100,0))</f>
        <v>14.569362848936308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8710</v>
      </c>
      <c r="C86" s="64">
        <f>C68+C74+C80</f>
        <v>9337</v>
      </c>
      <c r="D86" s="98">
        <f>IFERROR(((B86/C86)-1)*100,IF(B86+C86&lt;&gt;0,100,0))</f>
        <v>-6.71521902109885</v>
      </c>
      <c r="E86" s="64">
        <f>E68+E74+E80</f>
        <v>61313</v>
      </c>
      <c r="F86" s="64">
        <f>F68+F74+F80</f>
        <v>59768</v>
      </c>
      <c r="G86" s="98">
        <f>IFERROR(((E86/F86)-1)*100,IF(E86+F86&lt;&gt;0,100,0))</f>
        <v>2.5849953152188521</v>
      </c>
    </row>
    <row r="87" spans="1:7" s="62" customFormat="1" ht="12" x14ac:dyDescent="0.2">
      <c r="A87" s="79" t="s">
        <v>54</v>
      </c>
      <c r="B87" s="64">
        <f t="shared" ref="B87:C87" si="1">B69+B75+B81</f>
        <v>816493795.67400002</v>
      </c>
      <c r="C87" s="64">
        <f t="shared" si="1"/>
        <v>745986594.67799997</v>
      </c>
      <c r="D87" s="98">
        <f>IFERROR(((B87/C87)-1)*100,IF(B87+C87&lt;&gt;0,100,0))</f>
        <v>9.4515372660864081</v>
      </c>
      <c r="E87" s="64">
        <f t="shared" ref="E87:F87" si="2">E69+E75+E81</f>
        <v>5754527483.4889994</v>
      </c>
      <c r="F87" s="64">
        <f t="shared" si="2"/>
        <v>5093371760.1070004</v>
      </c>
      <c r="G87" s="98">
        <f>IFERROR(((E87/F87)-1)*100,IF(E87+F87&lt;&gt;0,100,0))</f>
        <v>12.980708154083565</v>
      </c>
    </row>
    <row r="88" spans="1:7" s="62" customFormat="1" ht="12" x14ac:dyDescent="0.2">
      <c r="A88" s="79" t="s">
        <v>55</v>
      </c>
      <c r="B88" s="64">
        <f t="shared" ref="B88:C88" si="3">B70+B76+B82</f>
        <v>741470935.94696093</v>
      </c>
      <c r="C88" s="64">
        <f t="shared" si="3"/>
        <v>723984302.97273958</v>
      </c>
      <c r="D88" s="98">
        <f>IFERROR(((B88/C88)-1)*100,IF(B88+C88&lt;&gt;0,100,0))</f>
        <v>2.4153331643268716</v>
      </c>
      <c r="E88" s="64">
        <f t="shared" ref="E88:F88" si="4">E70+E76+E82</f>
        <v>5343228975.929018</v>
      </c>
      <c r="F88" s="64">
        <f t="shared" si="4"/>
        <v>4963675119.6079149</v>
      </c>
      <c r="G88" s="98">
        <f>IFERROR(((E88/F88)-1)*100,IF(E88+F88&lt;&gt;0,100,0))</f>
        <v>7.6466297083336077</v>
      </c>
    </row>
    <row r="89" spans="1:7" s="63" customFormat="1" x14ac:dyDescent="0.2">
      <c r="A89" s="79" t="s">
        <v>95</v>
      </c>
      <c r="B89" s="98">
        <f>IFERROR((B75/B87)*100,IF(B75+B87&lt;&gt;0,100,0))</f>
        <v>74.382624531110011</v>
      </c>
      <c r="C89" s="98">
        <f>IFERROR((C75/C87)*100,IF(C75+C87&lt;&gt;0,100,0))</f>
        <v>68.77769835200111</v>
      </c>
      <c r="D89" s="98">
        <f>IFERROR(((B89/C89)-1)*100,IF(B89+C89&lt;&gt;0,100,0))</f>
        <v>8.1493366504112217</v>
      </c>
      <c r="E89" s="98">
        <f>IFERROR((E75/E87)*100,IF(E75+E87&lt;&gt;0,100,0))</f>
        <v>69.514879827016244</v>
      </c>
      <c r="F89" s="98">
        <f>IFERROR((F75/F87)*100,IF(F75+F87&lt;&gt;0,100,0))</f>
        <v>72.824726313479957</v>
      </c>
      <c r="G89" s="98">
        <f>IFERROR(((E89/F89)-1)*100,IF(E89+F89&lt;&gt;0,100,0))</f>
        <v>-4.5449487475122226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92757996.826000005</v>
      </c>
      <c r="C97" s="135">
        <v>51373493.550999999</v>
      </c>
      <c r="D97" s="65">
        <f>B97-C97</f>
        <v>41384503.275000006</v>
      </c>
      <c r="E97" s="135">
        <v>675940636.55599999</v>
      </c>
      <c r="F97" s="135">
        <v>437236928.57200003</v>
      </c>
      <c r="G97" s="80">
        <f>E97-F97</f>
        <v>238703707.98399997</v>
      </c>
    </row>
    <row r="98" spans="1:7" s="62" customFormat="1" ht="13.5" x14ac:dyDescent="0.2">
      <c r="A98" s="114" t="s">
        <v>88</v>
      </c>
      <c r="B98" s="66">
        <v>107000715.508</v>
      </c>
      <c r="C98" s="135">
        <v>44008914.509999998</v>
      </c>
      <c r="D98" s="65">
        <f>B98-C98</f>
        <v>62991800.998000003</v>
      </c>
      <c r="E98" s="135">
        <v>689501126.39499998</v>
      </c>
      <c r="F98" s="135">
        <v>407543379.23299998</v>
      </c>
      <c r="G98" s="80">
        <f>E98-F98</f>
        <v>281957747.162</v>
      </c>
    </row>
    <row r="99" spans="1:7" s="62" customFormat="1" ht="12" x14ac:dyDescent="0.2">
      <c r="A99" s="115" t="s">
        <v>16</v>
      </c>
      <c r="B99" s="65">
        <f>B97-B98</f>
        <v>-14242718.681999996</v>
      </c>
      <c r="C99" s="65">
        <f>C97-C98</f>
        <v>7364579.0410000011</v>
      </c>
      <c r="D99" s="82"/>
      <c r="E99" s="65">
        <f>E97-E98</f>
        <v>-13560489.838999987</v>
      </c>
      <c r="F99" s="82">
        <f>F97-F98</f>
        <v>29693549.339000046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19970031.697000001</v>
      </c>
      <c r="C102" s="135">
        <v>29504040.875</v>
      </c>
      <c r="D102" s="65">
        <f>B102-C102</f>
        <v>-9534009.1779999994</v>
      </c>
      <c r="E102" s="135">
        <v>213974956.81900001</v>
      </c>
      <c r="F102" s="135">
        <v>163915648.72499999</v>
      </c>
      <c r="G102" s="80">
        <f>E102-F102</f>
        <v>50059308.094000012</v>
      </c>
    </row>
    <row r="103" spans="1:7" s="16" customFormat="1" ht="13.5" x14ac:dyDescent="0.2">
      <c r="A103" s="79" t="s">
        <v>88</v>
      </c>
      <c r="B103" s="66">
        <v>34424324.93</v>
      </c>
      <c r="C103" s="135">
        <v>27735317.131000001</v>
      </c>
      <c r="D103" s="65">
        <f>B103-C103</f>
        <v>6689007.7989999987</v>
      </c>
      <c r="E103" s="135">
        <v>242576566.34900001</v>
      </c>
      <c r="F103" s="135">
        <v>161819846.78400001</v>
      </c>
      <c r="G103" s="80">
        <f>E103-F103</f>
        <v>80756719.564999998</v>
      </c>
    </row>
    <row r="104" spans="1:7" s="28" customFormat="1" ht="12" x14ac:dyDescent="0.2">
      <c r="A104" s="81" t="s">
        <v>16</v>
      </c>
      <c r="B104" s="65">
        <f>B102-B103</f>
        <v>-14454293.232999999</v>
      </c>
      <c r="C104" s="65">
        <f>C102-C103</f>
        <v>1768723.743999999</v>
      </c>
      <c r="D104" s="82"/>
      <c r="E104" s="65">
        <f>E102-E103</f>
        <v>-28601609.530000001</v>
      </c>
      <c r="F104" s="82">
        <f>F102-F103</f>
        <v>2095801.9409999847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871.48048293264105</v>
      </c>
      <c r="C111" s="137">
        <v>851.75028693843694</v>
      </c>
      <c r="D111" s="98">
        <f>IFERROR(((B111/C111)-1)*100,IF(B111+C111&lt;&gt;0,100,0))</f>
        <v>2.3164296269418516</v>
      </c>
      <c r="E111" s="84"/>
      <c r="F111" s="136">
        <v>881.67896316260703</v>
      </c>
      <c r="G111" s="136">
        <v>871.48048293264105</v>
      </c>
    </row>
    <row r="112" spans="1:7" s="16" customFormat="1" ht="12" x14ac:dyDescent="0.2">
      <c r="A112" s="79" t="s">
        <v>50</v>
      </c>
      <c r="B112" s="136">
        <v>859.11470587706594</v>
      </c>
      <c r="C112" s="137">
        <v>840.39411030485496</v>
      </c>
      <c r="D112" s="98">
        <f>IFERROR(((B112/C112)-1)*100,IF(B112+C112&lt;&gt;0,100,0))</f>
        <v>2.2275971883501278</v>
      </c>
      <c r="E112" s="84"/>
      <c r="F112" s="136">
        <v>869.28255537623704</v>
      </c>
      <c r="G112" s="136">
        <v>859.11470587706594</v>
      </c>
    </row>
    <row r="113" spans="1:7" s="16" customFormat="1" ht="12" x14ac:dyDescent="0.2">
      <c r="A113" s="79" t="s">
        <v>51</v>
      </c>
      <c r="B113" s="136">
        <v>933.72101434834804</v>
      </c>
      <c r="C113" s="137">
        <v>903.29416761049094</v>
      </c>
      <c r="D113" s="98">
        <f>IFERROR(((B113/C113)-1)*100,IF(B113+C113&lt;&gt;0,100,0))</f>
        <v>3.3684316614537746</v>
      </c>
      <c r="E113" s="84"/>
      <c r="F113" s="136">
        <v>943.07802767296505</v>
      </c>
      <c r="G113" s="136">
        <v>933.72101434834804</v>
      </c>
    </row>
    <row r="114" spans="1:7" s="28" customFormat="1" ht="12" x14ac:dyDescent="0.2">
      <c r="A114" s="81" t="s">
        <v>52</v>
      </c>
      <c r="B114" s="85"/>
      <c r="C114" s="84"/>
      <c r="D114" s="86"/>
      <c r="E114" s="84"/>
      <c r="F114" s="71"/>
      <c r="G114" s="71"/>
    </row>
    <row r="115" spans="1:7" s="16" customFormat="1" ht="12" x14ac:dyDescent="0.2">
      <c r="A115" s="79" t="s">
        <v>56</v>
      </c>
      <c r="B115" s="136">
        <v>656.21207066185605</v>
      </c>
      <c r="C115" s="137">
        <v>618.21801311264801</v>
      </c>
      <c r="D115" s="98">
        <f>IFERROR(((B115/C115)-1)*100,IF(B115+C115&lt;&gt;0,100,0))</f>
        <v>6.1457377079507713</v>
      </c>
      <c r="E115" s="84"/>
      <c r="F115" s="136">
        <v>658.73819760943798</v>
      </c>
      <c r="G115" s="136">
        <v>656.21207066185605</v>
      </c>
    </row>
    <row r="116" spans="1:7" s="16" customFormat="1" ht="12" x14ac:dyDescent="0.2">
      <c r="A116" s="79" t="s">
        <v>57</v>
      </c>
      <c r="B116" s="136">
        <v>862.01927371796899</v>
      </c>
      <c r="C116" s="137">
        <v>822.21693111555203</v>
      </c>
      <c r="D116" s="98">
        <f>IFERROR(((B116/C116)-1)*100,IF(B116+C116&lt;&gt;0,100,0))</f>
        <v>4.8408566031855615</v>
      </c>
      <c r="E116" s="84"/>
      <c r="F116" s="136">
        <v>869.38796845668401</v>
      </c>
      <c r="G116" s="136">
        <v>862.01927371796899</v>
      </c>
    </row>
    <row r="117" spans="1:7" s="16" customFormat="1" ht="12" x14ac:dyDescent="0.2">
      <c r="A117" s="79" t="s">
        <v>59</v>
      </c>
      <c r="B117" s="136">
        <v>989.62957475084897</v>
      </c>
      <c r="C117" s="137">
        <v>956.27357798834305</v>
      </c>
      <c r="D117" s="98">
        <f>IFERROR(((B117/C117)-1)*100,IF(B117+C117&lt;&gt;0,100,0))</f>
        <v>3.488122806098537</v>
      </c>
      <c r="E117" s="84"/>
      <c r="F117" s="136">
        <v>1001.51159299799</v>
      </c>
      <c r="G117" s="136">
        <v>989.62957475084897</v>
      </c>
    </row>
    <row r="118" spans="1:7" s="16" customFormat="1" ht="12" x14ac:dyDescent="0.2">
      <c r="A118" s="79" t="s">
        <v>58</v>
      </c>
      <c r="B118" s="136">
        <v>930.84770923321298</v>
      </c>
      <c r="C118" s="137">
        <v>926.27603687280498</v>
      </c>
      <c r="D118" s="98">
        <f>IFERROR(((B118/C118)-1)*100,IF(B118+C118&lt;&gt;0,100,0))</f>
        <v>0.49355399237600572</v>
      </c>
      <c r="E118" s="84"/>
      <c r="F118" s="136">
        <v>943.56419732369704</v>
      </c>
      <c r="G118" s="136">
        <v>930.84770923321298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151</v>
      </c>
      <c r="C127" s="66">
        <v>124</v>
      </c>
      <c r="D127" s="98">
        <f>IFERROR(((B127/C127)-1)*100,IF(B127+C127&lt;&gt;0,100,0))</f>
        <v>21.7741935483871</v>
      </c>
      <c r="E127" s="66">
        <v>2463</v>
      </c>
      <c r="F127" s="66">
        <v>2228</v>
      </c>
      <c r="G127" s="98">
        <f>IFERROR(((E127/F127)-1)*100,IF(E127+F127&lt;&gt;0,100,0))</f>
        <v>10.547576301615802</v>
      </c>
    </row>
    <row r="128" spans="1:7" s="16" customFormat="1" ht="12" x14ac:dyDescent="0.2">
      <c r="A128" s="79" t="s">
        <v>74</v>
      </c>
      <c r="B128" s="67">
        <v>0</v>
      </c>
      <c r="C128" s="66">
        <v>6</v>
      </c>
      <c r="D128" s="98">
        <f>IFERROR(((B128/C128)-1)*100,IF(B128+C128&lt;&gt;0,100,0))</f>
        <v>-100</v>
      </c>
      <c r="E128" s="66">
        <v>75</v>
      </c>
      <c r="F128" s="66">
        <v>69</v>
      </c>
      <c r="G128" s="98">
        <f>IFERROR(((E128/F128)-1)*100,IF(E128+F128&lt;&gt;0,100,0))</f>
        <v>8.6956521739130377</v>
      </c>
    </row>
    <row r="129" spans="1:7" s="28" customFormat="1" ht="12" x14ac:dyDescent="0.2">
      <c r="A129" s="81" t="s">
        <v>34</v>
      </c>
      <c r="B129" s="82">
        <f>SUM(B126:B128)</f>
        <v>151</v>
      </c>
      <c r="C129" s="82">
        <f>SUM(C126:C128)</f>
        <v>130</v>
      </c>
      <c r="D129" s="98">
        <f>IFERROR(((B129/C129)-1)*100,IF(B129+C129&lt;&gt;0,100,0))</f>
        <v>16.153846153846164</v>
      </c>
      <c r="E129" s="82">
        <f>SUM(E126:E128)</f>
        <v>2538</v>
      </c>
      <c r="F129" s="82">
        <f>SUM(F126:F128)</f>
        <v>2297</v>
      </c>
      <c r="G129" s="98">
        <f>IFERROR(((E129/F129)-1)*100,IF(E129+F129&lt;&gt;0,100,0))</f>
        <v>10.491946016543308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158</v>
      </c>
      <c r="F132" s="66">
        <v>126</v>
      </c>
      <c r="G132" s="98">
        <f>IFERROR(((E132/F132)-1)*100,IF(E132+F132&lt;&gt;0,100,0))</f>
        <v>25.396825396825395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158</v>
      </c>
      <c r="F134" s="82">
        <f>SUM(F132:F133)</f>
        <v>126</v>
      </c>
      <c r="G134" s="98">
        <f>IFERROR(((E134/F134)-1)*100,IF(E134+F134&lt;&gt;0,100,0))</f>
        <v>25.396825396825395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33246</v>
      </c>
      <c r="C138" s="66">
        <v>25977</v>
      </c>
      <c r="D138" s="98">
        <f>IFERROR(((B138/C138)-1)*100,IF(B138+C138&lt;&gt;0,100,0))</f>
        <v>27.98244600993187</v>
      </c>
      <c r="E138" s="66">
        <v>3189413</v>
      </c>
      <c r="F138" s="66">
        <v>2778010</v>
      </c>
      <c r="G138" s="98">
        <f>IFERROR(((E138/F138)-1)*100,IF(E138+F138&lt;&gt;0,100,0))</f>
        <v>14.8092699450326</v>
      </c>
    </row>
    <row r="139" spans="1:7" s="16" customFormat="1" ht="12" x14ac:dyDescent="0.2">
      <c r="A139" s="79" t="s">
        <v>74</v>
      </c>
      <c r="B139" s="67">
        <v>0</v>
      </c>
      <c r="C139" s="66">
        <v>82</v>
      </c>
      <c r="D139" s="98">
        <f>IFERROR(((B139/C139)-1)*100,IF(B139+C139&lt;&gt;0,100,0))</f>
        <v>-100</v>
      </c>
      <c r="E139" s="66">
        <v>3710</v>
      </c>
      <c r="F139" s="66">
        <v>3733</v>
      </c>
      <c r="G139" s="98">
        <f>IFERROR(((E139/F139)-1)*100,IF(E139+F139&lt;&gt;0,100,0))</f>
        <v>-0.61612643986069804</v>
      </c>
    </row>
    <row r="140" spans="1:7" s="16" customFormat="1" ht="12" x14ac:dyDescent="0.2">
      <c r="A140" s="81" t="s">
        <v>34</v>
      </c>
      <c r="B140" s="82">
        <f>SUM(B137:B139)</f>
        <v>33246</v>
      </c>
      <c r="C140" s="82">
        <f>SUM(C137:C139)</f>
        <v>26059</v>
      </c>
      <c r="D140" s="98">
        <f>IFERROR(((B140/C140)-1)*100,IF(B140+C140&lt;&gt;0,100,0))</f>
        <v>27.579722936413532</v>
      </c>
      <c r="E140" s="82">
        <f>SUM(E137:E139)</f>
        <v>3193123</v>
      </c>
      <c r="F140" s="82">
        <f>SUM(F137:F139)</f>
        <v>2781743</v>
      </c>
      <c r="G140" s="98">
        <f>IFERROR(((E140/F140)-1)*100,IF(E140+F140&lt;&gt;0,100,0))</f>
        <v>14.788569612649338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91925</v>
      </c>
      <c r="F143" s="66">
        <v>83442</v>
      </c>
      <c r="G143" s="98">
        <f>IFERROR(((E143/F143)-1)*100,)</f>
        <v>10.16634308861244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91925</v>
      </c>
      <c r="F145" s="82">
        <f>SUM(F143:F144)</f>
        <v>83442</v>
      </c>
      <c r="G145" s="98">
        <f>IFERROR(((E145/F145)-1)*100,)</f>
        <v>10.16634308861244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2983969.6146300002</v>
      </c>
      <c r="C149" s="66">
        <v>2369271.70994</v>
      </c>
      <c r="D149" s="98">
        <f>IFERROR(((B149/C149)-1)*100,IF(B149+C149&lt;&gt;0,100,0))</f>
        <v>25.94459310475483</v>
      </c>
      <c r="E149" s="66">
        <v>281348496.68941998</v>
      </c>
      <c r="F149" s="66">
        <v>259369375.57034001</v>
      </c>
      <c r="G149" s="98">
        <f>IFERROR(((E149/F149)-1)*100,IF(E149+F149&lt;&gt;0,100,0))</f>
        <v>8.4740617780140859</v>
      </c>
    </row>
    <row r="150" spans="1:7" s="32" customFormat="1" x14ac:dyDescent="0.2">
      <c r="A150" s="79" t="s">
        <v>74</v>
      </c>
      <c r="B150" s="67">
        <v>0</v>
      </c>
      <c r="C150" s="66">
        <v>692842.71</v>
      </c>
      <c r="D150" s="98">
        <f>IFERROR(((B150/C150)-1)*100,IF(B150+C150&lt;&gt;0,100,0))</f>
        <v>-100</v>
      </c>
      <c r="E150" s="66">
        <v>24370733.579999998</v>
      </c>
      <c r="F150" s="66">
        <v>25832736.68</v>
      </c>
      <c r="G150" s="98">
        <f>IFERROR(((E150/F150)-1)*100,IF(E150+F150&lt;&gt;0,100,0))</f>
        <v>-5.6594975519256625</v>
      </c>
    </row>
    <row r="151" spans="1:7" s="16" customFormat="1" ht="12" x14ac:dyDescent="0.2">
      <c r="A151" s="81" t="s">
        <v>34</v>
      </c>
      <c r="B151" s="82">
        <f>SUM(B148:B150)</f>
        <v>2983969.6146300002</v>
      </c>
      <c r="C151" s="82">
        <f>SUM(C148:C150)</f>
        <v>3062114.4199399999</v>
      </c>
      <c r="D151" s="98">
        <f>IFERROR(((B151/C151)-1)*100,IF(B151+C151&lt;&gt;0,100,0))</f>
        <v>-2.5519884169295959</v>
      </c>
      <c r="E151" s="82">
        <f>SUM(E148:E150)</f>
        <v>305719230.26941997</v>
      </c>
      <c r="F151" s="82">
        <f>SUM(F148:F150)</f>
        <v>285202112.25033998</v>
      </c>
      <c r="G151" s="98">
        <f>IFERROR(((E151/F151)-1)*100,IF(E151+F151&lt;&gt;0,100,0))</f>
        <v>7.1938871199771492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151070.67550000001</v>
      </c>
      <c r="F154" s="66">
        <v>181472.693</v>
      </c>
      <c r="G154" s="98">
        <f>IFERROR(((E154/F154)-1)*100,IF(E154+F154&lt;&gt;0,100,0))</f>
        <v>-16.752943375342966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151070.67550000001</v>
      </c>
      <c r="F156" s="82">
        <f>SUM(F154:F155)</f>
        <v>181472.693</v>
      </c>
      <c r="G156" s="98">
        <f>IFERROR(((E156/F156)-1)*100,IF(E156+F156&lt;&gt;0,100,0))</f>
        <v>-16.752943375342966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1278345</v>
      </c>
      <c r="C160" s="66">
        <v>1087574</v>
      </c>
      <c r="D160" s="98">
        <f>IFERROR(((B160/C160)-1)*100,IF(B160+C160&lt;&gt;0,100,0))</f>
        <v>17.540967327280722</v>
      </c>
      <c r="E160" s="78"/>
      <c r="F160" s="78"/>
      <c r="G160" s="65"/>
    </row>
    <row r="161" spans="1:7" s="16" customFormat="1" ht="12" x14ac:dyDescent="0.2">
      <c r="A161" s="79" t="s">
        <v>74</v>
      </c>
      <c r="B161" s="67">
        <v>1596</v>
      </c>
      <c r="C161" s="66">
        <v>1702</v>
      </c>
      <c r="D161" s="98">
        <f>IFERROR(((B161/C161)-1)*100,IF(B161+C161&lt;&gt;0,100,0))</f>
        <v>-6.227967097532316</v>
      </c>
      <c r="E161" s="78"/>
      <c r="F161" s="78"/>
      <c r="G161" s="65"/>
    </row>
    <row r="162" spans="1:7" s="28" customFormat="1" ht="12" x14ac:dyDescent="0.2">
      <c r="A162" s="81" t="s">
        <v>34</v>
      </c>
      <c r="B162" s="82">
        <f>SUM(B159:B161)</f>
        <v>1280356</v>
      </c>
      <c r="C162" s="82">
        <f>SUM(C159:C161)</f>
        <v>1089491</v>
      </c>
      <c r="D162" s="98">
        <f>IFERROR(((B162/C162)-1)*100,IF(B162+C162&lt;&gt;0,100,0))</f>
        <v>17.518731224030315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111207</v>
      </c>
      <c r="C165" s="66">
        <v>123839</v>
      </c>
      <c r="D165" s="98">
        <f>IFERROR(((B165/C165)-1)*100,IF(B165+C165&lt;&gt;0,100,0))</f>
        <v>-10.200340765025562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111207</v>
      </c>
      <c r="C167" s="82">
        <f>SUM(C165:C166)</f>
        <v>123839</v>
      </c>
      <c r="D167" s="98">
        <f>IFERROR(((B167/C167)-1)*100,IF(B167+C167&lt;&gt;0,100,0))</f>
        <v>-10.200340765025562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14975</v>
      </c>
      <c r="C175" s="113">
        <v>16665</v>
      </c>
      <c r="D175" s="111">
        <f>IFERROR(((B175/C175)-1)*100,IF(B175+C175&lt;&gt;0,100,0))</f>
        <v>-10.141014101410139</v>
      </c>
      <c r="E175" s="113">
        <v>80552</v>
      </c>
      <c r="F175" s="113">
        <v>68790</v>
      </c>
      <c r="G175" s="111">
        <f>IFERROR(((E175/F175)-1)*100,IF(E175+F175&lt;&gt;0,100,0))</f>
        <v>17.098415467364436</v>
      </c>
    </row>
    <row r="176" spans="1:7" x14ac:dyDescent="0.2">
      <c r="A176" s="101" t="s">
        <v>32</v>
      </c>
      <c r="B176" s="112">
        <v>86474</v>
      </c>
      <c r="C176" s="113">
        <v>98116</v>
      </c>
      <c r="D176" s="111">
        <f t="shared" ref="D176:D178" si="5">IFERROR(((B176/C176)-1)*100,IF(B176+C176&lt;&gt;0,100,0))</f>
        <v>-11.865546903665047</v>
      </c>
      <c r="E176" s="113">
        <v>395757</v>
      </c>
      <c r="F176" s="113">
        <v>401432</v>
      </c>
      <c r="G176" s="111">
        <f>IFERROR(((E176/F176)-1)*100,IF(E176+F176&lt;&gt;0,100,0))</f>
        <v>-1.4136889934036168</v>
      </c>
    </row>
    <row r="177" spans="1:7" x14ac:dyDescent="0.2">
      <c r="A177" s="101" t="s">
        <v>92</v>
      </c>
      <c r="B177" s="112">
        <v>37911775</v>
      </c>
      <c r="C177" s="113">
        <v>35625702</v>
      </c>
      <c r="D177" s="111">
        <f t="shared" si="5"/>
        <v>6.4169205704353471</v>
      </c>
      <c r="E177" s="113">
        <v>173040481</v>
      </c>
      <c r="F177" s="113">
        <v>143515746</v>
      </c>
      <c r="G177" s="111">
        <f>IFERROR(((E177/F177)-1)*100,IF(E177+F177&lt;&gt;0,100,0))</f>
        <v>20.57247084232834</v>
      </c>
    </row>
    <row r="178" spans="1:7" x14ac:dyDescent="0.2">
      <c r="A178" s="101" t="s">
        <v>93</v>
      </c>
      <c r="B178" s="112">
        <v>104797</v>
      </c>
      <c r="C178" s="113">
        <v>107525</v>
      </c>
      <c r="D178" s="111">
        <f t="shared" si="5"/>
        <v>-2.5370843989769853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196</v>
      </c>
      <c r="C181" s="113">
        <v>197</v>
      </c>
      <c r="D181" s="111">
        <f t="shared" ref="D181:D184" si="6">IFERROR(((B181/C181)-1)*100,IF(B181+C181&lt;&gt;0,100,0))</f>
        <v>-0.50761421319797106</v>
      </c>
      <c r="E181" s="113">
        <v>2575</v>
      </c>
      <c r="F181" s="113">
        <v>2566</v>
      </c>
      <c r="G181" s="111">
        <f t="shared" ref="G181" si="7">IFERROR(((E181/F181)-1)*100,IF(E181+F181&lt;&gt;0,100,0))</f>
        <v>0.35074045206546778</v>
      </c>
    </row>
    <row r="182" spans="1:7" x14ac:dyDescent="0.2">
      <c r="A182" s="101" t="s">
        <v>32</v>
      </c>
      <c r="B182" s="112">
        <v>2080</v>
      </c>
      <c r="C182" s="113">
        <v>1678</v>
      </c>
      <c r="D182" s="111">
        <f t="shared" si="6"/>
        <v>23.957091775923711</v>
      </c>
      <c r="E182" s="113">
        <v>27337</v>
      </c>
      <c r="F182" s="113">
        <v>28018</v>
      </c>
      <c r="G182" s="111">
        <f t="shared" ref="G182" si="8">IFERROR(((E182/F182)-1)*100,IF(E182+F182&lt;&gt;0,100,0))</f>
        <v>-2.4305803412092208</v>
      </c>
    </row>
    <row r="183" spans="1:7" x14ac:dyDescent="0.2">
      <c r="A183" s="101" t="s">
        <v>92</v>
      </c>
      <c r="B183" s="112">
        <v>15151</v>
      </c>
      <c r="C183" s="113">
        <v>17810</v>
      </c>
      <c r="D183" s="111">
        <f t="shared" si="6"/>
        <v>-14.929814710836609</v>
      </c>
      <c r="E183" s="113">
        <v>276209</v>
      </c>
      <c r="F183" s="113">
        <v>341315</v>
      </c>
      <c r="G183" s="111">
        <f t="shared" ref="G183" si="9">IFERROR(((E183/F183)-1)*100,IF(E183+F183&lt;&gt;0,100,0))</f>
        <v>-19.075047976209657</v>
      </c>
    </row>
    <row r="184" spans="1:7" x14ac:dyDescent="0.2">
      <c r="A184" s="101" t="s">
        <v>93</v>
      </c>
      <c r="B184" s="112">
        <v>55429</v>
      </c>
      <c r="C184" s="113">
        <v>37082</v>
      </c>
      <c r="D184" s="111">
        <f t="shared" si="6"/>
        <v>49.476835122161702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2023-02-20T06:20:08Z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