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D146FB3C-CE79-4A8C-A5CC-237EC823E468}" xr6:coauthVersionLast="47" xr6:coauthVersionMax="47" xr10:uidLastSave="{00000000-0000-0000-0000-000000000000}"/>
  <bookViews>
    <workbookView xWindow="1560" yWindow="156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<sst xmlns="http://schemas.openxmlformats.org/spreadsheetml/2006/main" count="270" uniqueCount="102">
  <si>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</si>
  <si>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</si>
  <si>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</si>
  <si>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</si>
  <si>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</si>
  <si>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</si>
  <si>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</si>
  <si>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</si>
  <si>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</si>
  <si>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</si>
  <si>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</si>
  <si>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</si>
  <si>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</si>
  <si>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</si>
  <si>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</si>
  <si>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</si>
  <si>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</si>
  <si>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</si>
  <si>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</si>
  <si>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</si>
  <si>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</si>
  <si>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</si>
  <si>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</si>
  <si>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</si>
  <si>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</si>
  <si>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</si>
  <si>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</si>
  <si>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</si>
  <si>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</si>
  <si>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</si>
  <si>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</si>
  <si>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</si>
  <si>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</si>
  <si>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</si>
  <si>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</si>
  <si>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</si>
  <si>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</si>
  <si>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</si>
  <si>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</si>
  <si>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</si>
  <si>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</si>
  <si>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</si>
  <si>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</si>
  <si>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</si>
  <si>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</si>
  <si>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</si>
  <si>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</si>
  <si>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</si>
  <si>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</si>
  <si>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</si>
  <si>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</si>
  <si>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</si>
  <si>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</si>
  <si>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</si>
  <si>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</si>
  <si>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</si>
  <si>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</si>
  <si>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</si>
  <si>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</si>
  <si>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</si>
  <si>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</si>
  <si>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</si>
  <si>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</si>
  <si>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</si>
  <si>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</si>
  <si>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</si>
  <si>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</si>
  <si>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</si>
  <si>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</si>
  <si>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</si>
  <si>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</si>
  <si>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</si>
  <si>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</si>
  <si>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</si>
  <si>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</si>
  <si>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</si>
  <si>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</si>
  <si>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</si>
  <si>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</si>
  <si>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</si>
  <si>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</si>
  <si>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</si>
  <si>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</si>
  <si>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</si>
  <si>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</si>
  <si>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</si>
  <si>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</si>
  <si>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</si>
  <si>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</si>
  <si>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</si>
  <si>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</si>
  <si>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</si>
  <si>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</si>
  <si>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</si>
  <si>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</si>
  <si>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</si>
  <si>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</si>
  <si>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</si>
  <si>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</si>
  <si>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14 April 2023</t>
  </si>
  <si>
    <t>14.04.2023</t>
  </si>
  <si>
    <t>14.04.2022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</si>
</sst>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1387904</v>
      </c>
      <c r="C11" s="67">
        <v>1345621</v>
      </c>
      <c r="D11" s="98">
        <f>IFERROR(((B11/C11)-1)*100,IF(B11+C11&lt;&gt;0,100,0))</f>
        <v>3.1422666560643853</v>
      </c>
      <c r="E11" s="67">
        <v>21656014</v>
      </c>
      <c r="F11" s="67">
        <v>24748820</v>
      </c>
      <c r="G11" s="98">
        <f>IFERROR(((E11/F11)-1)*100,IF(E11+F11&lt;&gt;0,100,0))</f>
        <v>-12.496781664741995</v>
      </c>
    </row>
    <row r="12" spans="1:7" s="16" customFormat="1" ht="12" x14ac:dyDescent="0.2">
      <c r="A12" s="64" t="s">
        <v>9</v>
      </c>
      <c r="B12" s="67">
        <v>1247360.2080000001</v>
      </c>
      <c r="C12" s="67">
        <v>1260640.808</v>
      </c>
      <c r="D12" s="98">
        <f>IFERROR(((B12/C12)-1)*100,IF(B12+C12&lt;&gt;0,100,0))</f>
        <v>-1.0534800964494773</v>
      </c>
      <c r="E12" s="67">
        <v>23094242.197999999</v>
      </c>
      <c r="F12" s="67">
        <v>25048915.675000001</v>
      </c>
      <c r="G12" s="98">
        <f>IFERROR(((E12/F12)-1)*100,IF(E12+F12&lt;&gt;0,100,0))</f>
        <v>-7.8034255149449727</v>
      </c>
    </row>
    <row r="13" spans="1:7" s="16" customFormat="1" ht="12" x14ac:dyDescent="0.2">
      <c r="A13" s="64" t="s">
        <v>10</v>
      </c>
      <c r="B13" s="67">
        <v>92936788.347807407</v>
      </c>
      <c r="C13" s="67">
        <v>90170976.055578306</v>
      </c>
      <c r="D13" s="98">
        <f>IFERROR(((B13/C13)-1)*100,IF(B13+C13&lt;&gt;0,100,0))</f>
        <v>3.0672977195282281</v>
      </c>
      <c r="E13" s="67">
        <v>1647535644.01879</v>
      </c>
      <c r="F13" s="67">
        <v>1862225288.13887</v>
      </c>
      <c r="G13" s="98">
        <f>IFERROR(((E13/F13)-1)*100,IF(E13+F13&lt;&gt;0,100,0))</f>
        <v>-11.528661193009759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386</v>
      </c>
      <c r="C16" s="67">
        <v>259</v>
      </c>
      <c r="D16" s="98">
        <f>IFERROR(((B16/C16)-1)*100,IF(B16+C16&lt;&gt;0,100,0))</f>
        <v>49.034749034749026</v>
      </c>
      <c r="E16" s="67">
        <v>5601</v>
      </c>
      <c r="F16" s="67">
        <v>5946</v>
      </c>
      <c r="G16" s="98">
        <f>IFERROR(((E16/F16)-1)*100,IF(E16+F16&lt;&gt;0,100,0))</f>
        <v>-5.8022199798183678</v>
      </c>
    </row>
    <row r="17" spans="1:7" s="16" customFormat="1" ht="12" x14ac:dyDescent="0.2">
      <c r="A17" s="64" t="s">
        <v>9</v>
      </c>
      <c r="B17" s="67">
        <v>118156.86199999999</v>
      </c>
      <c r="C17" s="67">
        <v>92816.464999999997</v>
      </c>
      <c r="D17" s="98">
        <f>IFERROR(((B17/C17)-1)*100,IF(B17+C17&lt;&gt;0,100,0))</f>
        <v>27.301618306622633</v>
      </c>
      <c r="E17" s="67">
        <v>2787869.727</v>
      </c>
      <c r="F17" s="67">
        <v>2436121.7850000001</v>
      </c>
      <c r="G17" s="98">
        <f>IFERROR(((E17/F17)-1)*100,IF(E17+F17&lt;&gt;0,100,0))</f>
        <v>14.438848836122521</v>
      </c>
    </row>
    <row r="18" spans="1:7" s="16" customFormat="1" ht="12" x14ac:dyDescent="0.2">
      <c r="A18" s="64" t="s">
        <v>10</v>
      </c>
      <c r="B18" s="67">
        <v>8069574.8935474297</v>
      </c>
      <c r="C18" s="67">
        <v>6881223.5343783097</v>
      </c>
      <c r="D18" s="98">
        <f>IFERROR(((B18/C18)-1)*100,IF(B18+C18&lt;&gt;0,100,0))</f>
        <v>17.269477633333153</v>
      </c>
      <c r="E18" s="67">
        <v>153846645.652309</v>
      </c>
      <c r="F18" s="67">
        <v>157665448.987802</v>
      </c>
      <c r="G18" s="98">
        <f>IFERROR(((E18/F18)-1)*100,IF(E18+F18&lt;&gt;0,100,0))</f>
        <v>-2.4220927032583051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17006336.852650002</v>
      </c>
      <c r="C24" s="66">
        <v>13686846.001529999</v>
      </c>
      <c r="D24" s="65">
        <f>B24-C24</f>
        <v>3319490.8511200026</v>
      </c>
      <c r="E24" s="67">
        <v>232302298.43794</v>
      </c>
      <c r="F24" s="67">
        <v>305170979.13589001</v>
      </c>
      <c r="G24" s="65">
        <f>E24-F24</f>
        <v>-72868680.697950006</v>
      </c>
    </row>
    <row r="25" spans="1:7" s="16" customFormat="1" ht="12" x14ac:dyDescent="0.2">
      <c r="A25" s="68" t="s">
        <v>15</v>
      </c>
      <c r="B25" s="66">
        <v>11824234.14098</v>
      </c>
      <c r="C25" s="66">
        <v>14531754.74051</v>
      </c>
      <c r="D25" s="65">
        <f>B25-C25</f>
        <v>-2707520.5995300002</v>
      </c>
      <c r="E25" s="67">
        <v>258664859.56338</v>
      </c>
      <c r="F25" s="67">
        <v>280265187.51165998</v>
      </c>
      <c r="G25" s="65">
        <f>E25-F25</f>
        <v>-21600327.948279977</v>
      </c>
    </row>
    <row r="26" spans="1:7" s="28" customFormat="1" ht="12" x14ac:dyDescent="0.2">
      <c r="A26" s="69" t="s">
        <v>16</v>
      </c>
      <c r="B26" s="70">
        <f>B24-B25</f>
        <v>5182102.711670002</v>
      </c>
      <c r="C26" s="70">
        <f>C24-C25</f>
        <v>-844908.73898000084</v>
      </c>
      <c r="D26" s="70"/>
      <c r="E26" s="70">
        <f>E24-E25</f>
        <v>-26362561.125440001</v>
      </c>
      <c r="F26" s="70">
        <f>F24-F25</f>
        <v>24905791.624230027</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78870.357537079995</v>
      </c>
      <c r="C33" s="132">
        <v>73382.828489830004</v>
      </c>
      <c r="D33" s="98">
        <f t="shared" ref="D33:D42" si="0">IFERROR(((B33/C33)-1)*100,IF(B33+C33&lt;&gt;0,100,0))</f>
        <v>7.4779470349940258</v>
      </c>
      <c r="E33" s="64"/>
      <c r="F33" s="132">
        <v>79203.509999999995</v>
      </c>
      <c r="G33" s="132">
        <v>77113.7</v>
      </c>
    </row>
    <row r="34" spans="1:7" s="16" customFormat="1" ht="12" x14ac:dyDescent="0.2">
      <c r="A34" s="64" t="s">
        <v>23</v>
      </c>
      <c r="B34" s="132">
        <v>77826.403475640007</v>
      </c>
      <c r="C34" s="132">
        <v>81892.468547290002</v>
      </c>
      <c r="D34" s="98">
        <f t="shared" si="0"/>
        <v>-4.9651270059126169</v>
      </c>
      <c r="E34" s="64"/>
      <c r="F34" s="132">
        <v>78253.399999999994</v>
      </c>
      <c r="G34" s="132">
        <v>76984.800000000003</v>
      </c>
    </row>
    <row r="35" spans="1:7" s="16" customFormat="1" ht="12" x14ac:dyDescent="0.2">
      <c r="A35" s="64" t="s">
        <v>24</v>
      </c>
      <c r="B35" s="132">
        <v>69865.499268279993</v>
      </c>
      <c r="C35" s="132">
        <v>69865.717785200002</v>
      </c>
      <c r="D35" s="98">
        <f t="shared" si="0"/>
        <v>-3.1276701497606751E-4</v>
      </c>
      <c r="E35" s="64"/>
      <c r="F35" s="132">
        <v>70041.759999999995</v>
      </c>
      <c r="G35" s="132">
        <v>69045.259999999995</v>
      </c>
    </row>
    <row r="36" spans="1:7" s="16" customFormat="1" ht="12" x14ac:dyDescent="0.2">
      <c r="A36" s="64" t="s">
        <v>25</v>
      </c>
      <c r="B36" s="132">
        <v>73133.741764129998</v>
      </c>
      <c r="C36" s="132">
        <v>66481.942707609996</v>
      </c>
      <c r="D36" s="98">
        <f t="shared" si="0"/>
        <v>10.00542220280003</v>
      </c>
      <c r="E36" s="64"/>
      <c r="F36" s="132">
        <v>73480.81</v>
      </c>
      <c r="G36" s="132">
        <v>71292.72</v>
      </c>
    </row>
    <row r="37" spans="1:7" s="16" customFormat="1" ht="12" x14ac:dyDescent="0.2">
      <c r="A37" s="64" t="s">
        <v>79</v>
      </c>
      <c r="B37" s="132">
        <v>70212.747540729993</v>
      </c>
      <c r="C37" s="132">
        <v>82425.133394119999</v>
      </c>
      <c r="D37" s="98">
        <f t="shared" si="0"/>
        <v>-14.816337384612844</v>
      </c>
      <c r="E37" s="64"/>
      <c r="F37" s="132">
        <v>72091.53</v>
      </c>
      <c r="G37" s="132">
        <v>68515.039999999994</v>
      </c>
    </row>
    <row r="38" spans="1:7" s="16" customFormat="1" ht="12" x14ac:dyDescent="0.2">
      <c r="A38" s="64" t="s">
        <v>26</v>
      </c>
      <c r="B38" s="132">
        <v>105968.57278738001</v>
      </c>
      <c r="C38" s="132">
        <v>78661.445345469998</v>
      </c>
      <c r="D38" s="98">
        <f t="shared" si="0"/>
        <v>34.714754250930625</v>
      </c>
      <c r="E38" s="64"/>
      <c r="F38" s="132">
        <v>106179.57</v>
      </c>
      <c r="G38" s="132">
        <v>102410.84</v>
      </c>
    </row>
    <row r="39" spans="1:7" s="16" customFormat="1" ht="12" x14ac:dyDescent="0.2">
      <c r="A39" s="64" t="s">
        <v>27</v>
      </c>
      <c r="B39" s="132">
        <v>15961.88615325</v>
      </c>
      <c r="C39" s="132">
        <v>16443.476990439998</v>
      </c>
      <c r="D39" s="98">
        <f t="shared" si="0"/>
        <v>-2.9287652329856306</v>
      </c>
      <c r="E39" s="64"/>
      <c r="F39" s="132">
        <v>16014.71</v>
      </c>
      <c r="G39" s="132">
        <v>15726.56</v>
      </c>
    </row>
    <row r="40" spans="1:7" s="16" customFormat="1" ht="12" x14ac:dyDescent="0.2">
      <c r="A40" s="64" t="s">
        <v>28</v>
      </c>
      <c r="B40" s="132">
        <v>102452.2613073</v>
      </c>
      <c r="C40" s="132">
        <v>83330.314857210004</v>
      </c>
      <c r="D40" s="98">
        <f t="shared" si="0"/>
        <v>22.947166925813555</v>
      </c>
      <c r="E40" s="64"/>
      <c r="F40" s="132">
        <v>102635.25</v>
      </c>
      <c r="G40" s="132">
        <v>99861.75</v>
      </c>
    </row>
    <row r="41" spans="1:7" s="16" customFormat="1" ht="12" x14ac:dyDescent="0.2">
      <c r="A41" s="64" t="s">
        <v>29</v>
      </c>
      <c r="B41" s="72"/>
      <c r="C41" s="72"/>
      <c r="D41" s="98">
        <f t="shared" si="0"/>
        <v>0</v>
      </c>
      <c r="E41" s="64"/>
      <c r="F41" s="72"/>
      <c r="G41" s="72"/>
    </row>
    <row r="42" spans="1:7" s="16" customFormat="1" ht="12" x14ac:dyDescent="0.2">
      <c r="A42" s="64" t="s">
        <v>78</v>
      </c>
      <c r="B42" s="132">
        <v>746.42102277000004</v>
      </c>
      <c r="C42" s="132">
        <v>1407.59954659</v>
      </c>
      <c r="D42" s="98">
        <f t="shared" si="0"/>
        <v>-46.97206143762601</v>
      </c>
      <c r="E42" s="64"/>
      <c r="F42" s="132">
        <v>753.53</v>
      </c>
      <c r="G42" s="132">
        <v>740.74</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22560.650216515001</v>
      </c>
      <c r="D48" s="72"/>
      <c r="E48" s="133">
        <v>21222.902447599201</v>
      </c>
      <c r="F48" s="72"/>
      <c r="G48" s="98">
        <f>IFERROR(((C48/E48)-1)*100,IF(C48+E48&lt;&gt;0,100,0))</f>
        <v>6.3033214812101779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1572</v>
      </c>
      <c r="D54" s="75"/>
      <c r="E54" s="134">
        <v>743516</v>
      </c>
      <c r="F54" s="134">
        <v>73820970.709999993</v>
      </c>
      <c r="G54" s="134">
        <v>8606095.0559999999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4660</v>
      </c>
      <c r="C68" s="66">
        <v>4480</v>
      </c>
      <c r="D68" s="98">
        <f>IFERROR(((B68/C68)-1)*100,IF(B68+C68&lt;&gt;0,100,0))</f>
        <v>4.0178571428571397</v>
      </c>
      <c r="E68" s="66">
        <v>97606</v>
      </c>
      <c r="F68" s="66">
        <v>94358</v>
      </c>
      <c r="G68" s="98">
        <f>IFERROR(((E68/F68)-1)*100,IF(E68+F68&lt;&gt;0,100,0))</f>
        <v>3.4422094575976558</v>
      </c>
    </row>
    <row r="69" spans="1:7" s="16" customFormat="1" ht="12" x14ac:dyDescent="0.2">
      <c r="A69" s="79" t="s">
        <v>54</v>
      </c>
      <c r="B69" s="67">
        <v>156353566.92899999</v>
      </c>
      <c r="C69" s="66">
        <v>134621259.36399999</v>
      </c>
      <c r="D69" s="98">
        <f>IFERROR(((B69/C69)-1)*100,IF(B69+C69&lt;&gt;0,100,0))</f>
        <v>16.143295396040248</v>
      </c>
      <c r="E69" s="66">
        <v>3659097556.2779999</v>
      </c>
      <c r="F69" s="66">
        <v>2987280119.9879999</v>
      </c>
      <c r="G69" s="98">
        <f>IFERROR(((E69/F69)-1)*100,IF(E69+F69&lt;&gt;0,100,0))</f>
        <v>22.489268140434682</v>
      </c>
    </row>
    <row r="70" spans="1:7" s="62" customFormat="1" ht="12" x14ac:dyDescent="0.2">
      <c r="A70" s="79" t="s">
        <v>55</v>
      </c>
      <c r="B70" s="67">
        <v>146158966.84014001</v>
      </c>
      <c r="C70" s="66">
        <v>131324376.14877</v>
      </c>
      <c r="D70" s="98">
        <f>IFERROR(((B70/C70)-1)*100,IF(B70+C70&lt;&gt;0,100,0))</f>
        <v>11.29614404150281</v>
      </c>
      <c r="E70" s="66">
        <v>3355595584.1247602</v>
      </c>
      <c r="F70" s="66">
        <v>2934109587.6434398</v>
      </c>
      <c r="G70" s="98">
        <f>IFERROR(((E70/F70)-1)*100,IF(E70+F70&lt;&gt;0,100,0))</f>
        <v>14.365039337874252</v>
      </c>
    </row>
    <row r="71" spans="1:7" s="16" customFormat="1" ht="12" x14ac:dyDescent="0.2">
      <c r="A71" s="79" t="s">
        <v>94</v>
      </c>
      <c r="B71" s="98">
        <f>IFERROR(B69/B68/1000,)</f>
        <v>33.552267581330469</v>
      </c>
      <c r="C71" s="98">
        <f>IFERROR(C69/C68/1000,)</f>
        <v>30.049388250892854</v>
      </c>
      <c r="D71" s="98">
        <f>IFERROR(((B71/C71)-1)*100,IF(B71+C71&lt;&gt;0,100,0))</f>
        <v>11.657073685463581</v>
      </c>
      <c r="E71" s="98">
        <f>IFERROR(E69/E68/1000,)</f>
        <v>37.488449032620942</v>
      </c>
      <c r="F71" s="98">
        <f>IFERROR(F69/F68/1000,)</f>
        <v>31.659002098264057</v>
      </c>
      <c r="G71" s="98">
        <f>IFERROR(((E71/F71)-1)*100,IF(E71+F71&lt;&gt;0,100,0))</f>
        <v>18.413236514098873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2263</v>
      </c>
      <c r="C74" s="66">
        <v>2402</v>
      </c>
      <c r="D74" s="98">
        <f>IFERROR(((B74/C74)-1)*100,IF(B74+C74&lt;&gt;0,100,0))</f>
        <v>-5.7868442964196465</v>
      </c>
      <c r="E74" s="66">
        <v>39946</v>
      </c>
      <c r="F74" s="66">
        <v>40265</v>
      </c>
      <c r="G74" s="98">
        <f>IFERROR(((E74/F74)-1)*100,IF(E74+F74&lt;&gt;0,100,0))</f>
        <v>-0.79225133490624655</v>
      </c>
    </row>
    <row r="75" spans="1:7" s="16" customFormat="1" ht="12" x14ac:dyDescent="0.2">
      <c r="A75" s="79" t="s">
        <v>54</v>
      </c>
      <c r="B75" s="67">
        <v>461498514.44599998</v>
      </c>
      <c r="C75" s="66">
        <v>446453189.76599997</v>
      </c>
      <c r="D75" s="98">
        <f>IFERROR(((B75/C75)-1)*100,IF(B75+C75&lt;&gt;0,100,0))</f>
        <v>3.3699668912402059</v>
      </c>
      <c r="E75" s="66">
        <v>8669965689.1459999</v>
      </c>
      <c r="F75" s="66">
        <v>7934640679.1520004</v>
      </c>
      <c r="G75" s="98">
        <f>IFERROR(((E75/F75)-1)*100,IF(E75+F75&lt;&gt;0,100,0))</f>
        <v>9.2672754788511114</v>
      </c>
    </row>
    <row r="76" spans="1:7" s="16" customFormat="1" ht="12" x14ac:dyDescent="0.2">
      <c r="A76" s="79" t="s">
        <v>55</v>
      </c>
      <c r="B76" s="67">
        <v>437673474.38044</v>
      </c>
      <c r="C76" s="66">
        <v>419513952.97529</v>
      </c>
      <c r="D76" s="98">
        <f>IFERROR(((B76/C76)-1)*100,IF(B76+C76&lt;&gt;0,100,0))</f>
        <v>4.3287049873689476</v>
      </c>
      <c r="E76" s="66">
        <v>8100172466.9233799</v>
      </c>
      <c r="F76" s="66">
        <v>7544969977.3005695</v>
      </c>
      <c r="G76" s="98">
        <f>IFERROR(((E76/F76)-1)*100,IF(E76+F76&lt;&gt;0,100,0))</f>
        <v>7.3585778511136013</v>
      </c>
    </row>
    <row r="77" spans="1:7" s="16" customFormat="1" ht="12" x14ac:dyDescent="0.2">
      <c r="A77" s="79" t="s">
        <v>94</v>
      </c>
      <c r="B77" s="98">
        <f>IFERROR(B75/B74/1000,)</f>
        <v>203.93217606981881</v>
      </c>
      <c r="C77" s="98">
        <f>IFERROR(C75/C74/1000,)</f>
        <v>185.86727300832638</v>
      </c>
      <c r="D77" s="98">
        <f>IFERROR(((B77/C77)-1)*100,IF(B77+C77&lt;&gt;0,100,0))</f>
        <v>9.7192489937070192</v>
      </c>
      <c r="E77" s="98">
        <f>IFERROR(E75/E74/1000,)</f>
        <v>217.04214912997548</v>
      </c>
      <c r="F77" s="98">
        <f>IFERROR(F75/F74/1000,)</f>
        <v>197.0604912244381</v>
      </c>
      <c r="G77" s="98">
        <f>IFERROR(((E77/F77)-1)*100,IF(E77+F77&lt;&gt;0,100,0))</f>
        <v>10.139859989884869</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146</v>
      </c>
      <c r="C80" s="66">
        <v>137</v>
      </c>
      <c r="D80" s="98">
        <f>IFERROR(((B80/C80)-1)*100,IF(B80+C80&lt;&gt;0,100,0))</f>
        <v>6.5693430656934337</v>
      </c>
      <c r="E80" s="66">
        <v>2836</v>
      </c>
      <c r="F80" s="66">
        <v>2833</v>
      </c>
      <c r="G80" s="98">
        <f>IFERROR(((E80/F80)-1)*100,IF(E80+F80&lt;&gt;0,100,0))</f>
        <v>0.10589481115426125</v>
      </c>
    </row>
    <row r="81" spans="1:7" s="16" customFormat="1" ht="12" x14ac:dyDescent="0.2">
      <c r="A81" s="79" t="s">
        <v>54</v>
      </c>
      <c r="B81" s="67">
        <v>11130466.253</v>
      </c>
      <c r="C81" s="66">
        <v>21733581.704999998</v>
      </c>
      <c r="D81" s="98">
        <f>IFERROR(((B81/C81)-1)*100,IF(B81+C81&lt;&gt;0,100,0))</f>
        <v>-48.786783494414351</v>
      </c>
      <c r="E81" s="66">
        <v>322670080.597</v>
      </c>
      <c r="F81" s="66">
        <v>326536682.39899999</v>
      </c>
      <c r="G81" s="98">
        <f>IFERROR(((E81/F81)-1)*100,IF(E81+F81&lt;&gt;0,100,0))</f>
        <v>-1.1841247891639095</v>
      </c>
    </row>
    <row r="82" spans="1:7" s="16" customFormat="1" ht="12" x14ac:dyDescent="0.2">
      <c r="A82" s="79" t="s">
        <v>55</v>
      </c>
      <c r="B82" s="67">
        <v>727388.83989038097</v>
      </c>
      <c r="C82" s="66">
        <v>8670726.5029599592</v>
      </c>
      <c r="D82" s="98">
        <f>IFERROR(((B82/C82)-1)*100,IF(B82+C82&lt;&gt;0,100,0))</f>
        <v>-91.610981621412364</v>
      </c>
      <c r="E82" s="66">
        <v>94572650.191419899</v>
      </c>
      <c r="F82" s="66">
        <v>179545808.33018899</v>
      </c>
      <c r="G82" s="98">
        <f>IFERROR(((E82/F82)-1)*100,IF(E82+F82&lt;&gt;0,100,0))</f>
        <v>-47.326728999711008</v>
      </c>
    </row>
    <row r="83" spans="1:7" s="32" customFormat="1" x14ac:dyDescent="0.2">
      <c r="A83" s="79" t="s">
        <v>94</v>
      </c>
      <c r="B83" s="98">
        <f>IFERROR(B81/B80/1000,)</f>
        <v>76.236070226027394</v>
      </c>
      <c r="C83" s="98">
        <f>IFERROR(C81/C80/1000,)</f>
        <v>158.63928251824817</v>
      </c>
      <c r="D83" s="98">
        <f>IFERROR(((B83/C83)-1)*100,IF(B83+C83&lt;&gt;0,100,0))</f>
        <v>-51.943762594073753</v>
      </c>
      <c r="E83" s="98">
        <f>IFERROR(E81/E80/1000,)</f>
        <v>113.7764741174189</v>
      </c>
      <c r="F83" s="98">
        <f>IFERROR(F81/F80/1000,)</f>
        <v>115.26180105859513</v>
      </c>
      <c r="G83" s="98">
        <f>IFERROR(((E83/F83)-1)*100,IF(E83+F83&lt;&gt;0,100,0))</f>
        <v>-1.288654981559012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7069</v>
      </c>
      <c r="C86" s="64">
        <f>C68+C74+C80</f>
        <v>7019</v>
      </c>
      <c r="D86" s="98">
        <f>IFERROR(((B86/C86)-1)*100,IF(B86+C86&lt;&gt;0,100,0))</f>
        <v>0.71235218692120572</v>
      </c>
      <c r="E86" s="64">
        <f>E68+E74+E80</f>
        <v>140388</v>
      </c>
      <c r="F86" s="64">
        <f>F68+F74+F80</f>
        <v>137456</v>
      </c>
      <c r="G86" s="98">
        <f>IFERROR(((E86/F86)-1)*100,IF(E86+F86&lt;&gt;0,100,0))</f>
        <v>2.1330462111512016</v>
      </c>
    </row>
    <row r="87" spans="1:7" s="62" customFormat="1" ht="12" x14ac:dyDescent="0.2">
      <c r="A87" s="79" t="s">
        <v>54</v>
      </c>
      <c r="B87" s="64">
        <f t="shared" ref="B87:C87" si="1">B69+B75+B81</f>
        <v>628982547.62800002</v>
      </c>
      <c r="C87" s="64">
        <f t="shared" si="1"/>
        <v>602808030.83500004</v>
      </c>
      <c r="D87" s="98">
        <f>IFERROR(((B87/C87)-1)*100,IF(B87+C87&lt;&gt;0,100,0))</f>
        <v>4.3420982226702431</v>
      </c>
      <c r="E87" s="64">
        <f t="shared" ref="E87:F87" si="2">E69+E75+E81</f>
        <v>12651733326.021</v>
      </c>
      <c r="F87" s="64">
        <f t="shared" si="2"/>
        <v>11248457481.539</v>
      </c>
      <c r="G87" s="98">
        <f>IFERROR(((E87/F87)-1)*100,IF(E87+F87&lt;&gt;0,100,0))</f>
        <v>12.47527358115601</v>
      </c>
    </row>
    <row r="88" spans="1:7" s="62" customFormat="1" ht="12" x14ac:dyDescent="0.2">
      <c r="A88" s="79" t="s">
        <v>55</v>
      </c>
      <c r="B88" s="64">
        <f t="shared" ref="B88:C88" si="3">B70+B76+B82</f>
        <v>584559830.06047034</v>
      </c>
      <c r="C88" s="64">
        <f t="shared" si="3"/>
        <v>559509055.62702</v>
      </c>
      <c r="D88" s="98">
        <f>IFERROR(((B88/C88)-1)*100,IF(B88+C88&lt;&gt;0,100,0))</f>
        <v>4.4772777458225166</v>
      </c>
      <c r="E88" s="64">
        <f t="shared" ref="E88:F88" si="4">E70+E76+E82</f>
        <v>11550340701.239559</v>
      </c>
      <c r="F88" s="64">
        <f t="shared" si="4"/>
        <v>10658625373.274199</v>
      </c>
      <c r="G88" s="98">
        <f>IFERROR(((E88/F88)-1)*100,IF(E88+F88&lt;&gt;0,100,0))</f>
        <v>8.3661381907771837</v>
      </c>
    </row>
    <row r="89" spans="1:7" s="63" customFormat="1" x14ac:dyDescent="0.2">
      <c r="A89" s="79" t="s">
        <v>95</v>
      </c>
      <c r="B89" s="98">
        <f>IFERROR((B75/B87)*100,IF(B75+B87&lt;&gt;0,100,0))</f>
        <v>73.372228877635663</v>
      </c>
      <c r="C89" s="98">
        <f>IFERROR((C75/C87)*100,IF(C75+C87&lt;&gt;0,100,0))</f>
        <v>74.062249825633572</v>
      </c>
      <c r="D89" s="98">
        <f>IFERROR(((B89/C89)-1)*100,IF(B89+C89&lt;&gt;0,100,0))</f>
        <v>-0.93167700093156336</v>
      </c>
      <c r="E89" s="98">
        <f>IFERROR((E75/E87)*100,IF(E75+E87&lt;&gt;0,100,0))</f>
        <v>68.52788835909432</v>
      </c>
      <c r="F89" s="98">
        <f>IFERROR((F75/F87)*100,IF(F75+F87&lt;&gt;0,100,0))</f>
        <v>70.539811277896149</v>
      </c>
      <c r="G89" s="98">
        <f>IFERROR(((E89/F89)-1)*100,IF(E89+F89&lt;&gt;0,100,0))</f>
        <v>-2.8521807506341812</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103273399.67399999</v>
      </c>
      <c r="C97" s="135">
        <v>48614145.969999999</v>
      </c>
      <c r="D97" s="65">
        <f>B97-C97</f>
        <v>54659253.703999996</v>
      </c>
      <c r="E97" s="135">
        <v>1677403399.8429999</v>
      </c>
      <c r="F97" s="135">
        <v>937749382.70599997</v>
      </c>
      <c r="G97" s="80">
        <f>E97-F97</f>
        <v>739654017.13699996</v>
      </c>
    </row>
    <row r="98" spans="1:7" s="62" customFormat="1" ht="13.5" x14ac:dyDescent="0.2">
      <c r="A98" s="114" t="s">
        <v>88</v>
      </c>
      <c r="B98" s="66">
        <v>94441140.237000003</v>
      </c>
      <c r="C98" s="135">
        <v>49706516.332999997</v>
      </c>
      <c r="D98" s="65">
        <f>B98-C98</f>
        <v>44734623.904000007</v>
      </c>
      <c r="E98" s="135">
        <v>1686114609.457</v>
      </c>
      <c r="F98" s="135">
        <v>925822020.79299998</v>
      </c>
      <c r="G98" s="80">
        <f>E98-F98</f>
        <v>760292588.66400003</v>
      </c>
    </row>
    <row r="99" spans="1:7" s="62" customFormat="1" ht="12" x14ac:dyDescent="0.2">
      <c r="A99" s="115" t="s">
        <v>16</v>
      </c>
      <c r="B99" s="65">
        <f>B97-B98</f>
        <v>8832259.4369999915</v>
      </c>
      <c r="C99" s="65">
        <f>C97-C98</f>
        <v>-1092370.362999998</v>
      </c>
      <c r="D99" s="82"/>
      <c r="E99" s="65">
        <f>E97-E98</f>
        <v>-8711209.614000082</v>
      </c>
      <c r="F99" s="82">
        <f>F97-F98</f>
        <v>11927361.912999988</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19753233.076000001</v>
      </c>
      <c r="C102" s="135">
        <v>14422565.072000001</v>
      </c>
      <c r="D102" s="65">
        <f>B102-C102</f>
        <v>5330668.0040000007</v>
      </c>
      <c r="E102" s="135">
        <v>475284194.01099998</v>
      </c>
      <c r="F102" s="135">
        <v>364455259.80199999</v>
      </c>
      <c r="G102" s="80">
        <f>E102-F102</f>
        <v>110828934.20899999</v>
      </c>
    </row>
    <row r="103" spans="1:7" s="16" customFormat="1" ht="13.5" x14ac:dyDescent="0.2">
      <c r="A103" s="79" t="s">
        <v>88</v>
      </c>
      <c r="B103" s="66">
        <v>17162232.421</v>
      </c>
      <c r="C103" s="135">
        <v>17188351.254000001</v>
      </c>
      <c r="D103" s="65">
        <f>B103-C103</f>
        <v>-26118.833000000566</v>
      </c>
      <c r="E103" s="135">
        <v>556871378.60399997</v>
      </c>
      <c r="F103" s="135">
        <v>413672265.796</v>
      </c>
      <c r="G103" s="80">
        <f>E103-F103</f>
        <v>143199112.80799997</v>
      </c>
    </row>
    <row r="104" spans="1:7" s="28" customFormat="1" ht="12" x14ac:dyDescent="0.2">
      <c r="A104" s="81" t="s">
        <v>16</v>
      </c>
      <c r="B104" s="65">
        <f>B102-B103</f>
        <v>2591000.6550000012</v>
      </c>
      <c r="C104" s="65">
        <f>C102-C103</f>
        <v>-2765786.182</v>
      </c>
      <c r="D104" s="82"/>
      <c r="E104" s="65">
        <f>E102-E103</f>
        <v>-81587184.592999995</v>
      </c>
      <c r="F104" s="82">
        <f>F102-F103</f>
        <v>-49217005.994000018</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880.40874793790101</v>
      </c>
      <c r="C111" s="136">
        <v>833.24470432064197</v>
      </c>
      <c r="D111" s="98">
        <f>IFERROR(((B111/C111)-1)*100,IF(B111+C111&lt;&gt;0,100,0))</f>
        <v>5.660287232873884</v>
      </c>
      <c r="E111" s="84"/>
      <c r="F111" s="137">
        <v>884.29700887611398</v>
      </c>
      <c r="G111" s="137">
        <v>879.27687744519403</v>
      </c>
    </row>
    <row r="112" spans="1:7" s="16" customFormat="1" ht="12" x14ac:dyDescent="0.2">
      <c r="A112" s="79" t="s">
        <v>50</v>
      </c>
      <c r="B112" s="137">
        <v>867.92712651686702</v>
      </c>
      <c r="C112" s="136">
        <v>821.79051850727797</v>
      </c>
      <c r="D112" s="98">
        <f>IFERROR(((B112/C112)-1)*100,IF(B112+C112&lt;&gt;0,100,0))</f>
        <v>5.6141567675169535</v>
      </c>
      <c r="E112" s="84"/>
      <c r="F112" s="137">
        <v>871.78603667928098</v>
      </c>
      <c r="G112" s="137">
        <v>866.83728685858796</v>
      </c>
    </row>
    <row r="113" spans="1:7" s="16" customFormat="1" ht="12" x14ac:dyDescent="0.2">
      <c r="A113" s="79" t="s">
        <v>51</v>
      </c>
      <c r="B113" s="137">
        <v>943.14078760278096</v>
      </c>
      <c r="C113" s="136">
        <v>887.90130063556603</v>
      </c>
      <c r="D113" s="98">
        <f>IFERROR(((B113/C113)-1)*100,IF(B113+C113&lt;&gt;0,100,0))</f>
        <v>6.2213544374441376</v>
      </c>
      <c r="E113" s="84"/>
      <c r="F113" s="137">
        <v>946.95069283049895</v>
      </c>
      <c r="G113" s="137">
        <v>941.56995316396899</v>
      </c>
    </row>
    <row r="114" spans="1:7" s="28" customFormat="1" ht="12" x14ac:dyDescent="0.2">
      <c r="A114" s="81" t="s">
        <v>52</v>
      </c>
      <c r="B114" s="85"/>
      <c r="C114" s="84"/>
      <c r="D114" s="86"/>
      <c r="E114" s="84"/>
      <c r="F114" s="71"/>
      <c r="G114" s="71"/>
    </row>
    <row r="115" spans="1:7" s="16" customFormat="1" ht="12" x14ac:dyDescent="0.2">
      <c r="A115" s="79" t="s">
        <v>56</v>
      </c>
      <c r="B115" s="137">
        <v>665.16779429872201</v>
      </c>
      <c r="C115" s="136">
        <v>623.043893454368</v>
      </c>
      <c r="D115" s="98">
        <f>IFERROR(((B115/C115)-1)*100,IF(B115+C115&lt;&gt;0,100,0))</f>
        <v>6.7609844646425721</v>
      </c>
      <c r="E115" s="84"/>
      <c r="F115" s="137">
        <v>666.06510528079002</v>
      </c>
      <c r="G115" s="137">
        <v>665.16779429872201</v>
      </c>
    </row>
    <row r="116" spans="1:7" s="16" customFormat="1" ht="12" x14ac:dyDescent="0.2">
      <c r="A116" s="79" t="s">
        <v>57</v>
      </c>
      <c r="B116" s="137">
        <v>876.89321497678895</v>
      </c>
      <c r="C116" s="136">
        <v>817.15772638816702</v>
      </c>
      <c r="D116" s="98">
        <f>IFERROR(((B116/C116)-1)*100,IF(B116+C116&lt;&gt;0,100,0))</f>
        <v>7.3101540448809565</v>
      </c>
      <c r="E116" s="84"/>
      <c r="F116" s="137">
        <v>879.05857331799905</v>
      </c>
      <c r="G116" s="137">
        <v>876.89321497678895</v>
      </c>
    </row>
    <row r="117" spans="1:7" s="16" customFormat="1" ht="12" x14ac:dyDescent="0.2">
      <c r="A117" s="79" t="s">
        <v>59</v>
      </c>
      <c r="B117" s="137">
        <v>1007.46070248433</v>
      </c>
      <c r="C117" s="136">
        <v>932.72047040039195</v>
      </c>
      <c r="D117" s="98">
        <f>IFERROR(((B117/C117)-1)*100,IF(B117+C117&lt;&gt;0,100,0))</f>
        <v>8.0131437505444723</v>
      </c>
      <c r="E117" s="84"/>
      <c r="F117" s="137">
        <v>1012.03674920264</v>
      </c>
      <c r="G117" s="137">
        <v>1005.85975944607</v>
      </c>
    </row>
    <row r="118" spans="1:7" s="16" customFormat="1" ht="12" x14ac:dyDescent="0.2">
      <c r="A118" s="79" t="s">
        <v>58</v>
      </c>
      <c r="B118" s="137">
        <v>930.27819075886305</v>
      </c>
      <c r="C118" s="136">
        <v>901.79272572020795</v>
      </c>
      <c r="D118" s="98">
        <f>IFERROR(((B118/C118)-1)*100,IF(B118+C118&lt;&gt;0,100,0))</f>
        <v>3.1587596823766217</v>
      </c>
      <c r="E118" s="84"/>
      <c r="F118" s="137">
        <v>935.85545819375898</v>
      </c>
      <c r="G118" s="137">
        <v>927.61623358021097</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6</v>
      </c>
      <c r="G126" s="98">
        <f>IFERROR(((E126/F126)-1)*100,IF(E126+F126&lt;&gt;0,100,0))</f>
        <v>0</v>
      </c>
    </row>
    <row r="127" spans="1:7" s="16" customFormat="1" ht="12" x14ac:dyDescent="0.2">
      <c r="A127" s="79" t="s">
        <v>72</v>
      </c>
      <c r="B127" s="67">
        <v>1142</v>
      </c>
      <c r="C127" s="66">
        <v>429</v>
      </c>
      <c r="D127" s="98">
        <f>IFERROR(((B127/C127)-1)*100,IF(B127+C127&lt;&gt;0,100,0))</f>
        <v>166.20046620046617</v>
      </c>
      <c r="E127" s="66">
        <v>4718</v>
      </c>
      <c r="F127" s="66">
        <v>3598</v>
      </c>
      <c r="G127" s="98">
        <f>IFERROR(((E127/F127)-1)*100,IF(E127+F127&lt;&gt;0,100,0))</f>
        <v>31.1284046692607</v>
      </c>
    </row>
    <row r="128" spans="1:7" s="16" customFormat="1" ht="12" x14ac:dyDescent="0.2">
      <c r="A128" s="79" t="s">
        <v>74</v>
      </c>
      <c r="B128" s="67">
        <v>7</v>
      </c>
      <c r="C128" s="66">
        <v>8</v>
      </c>
      <c r="D128" s="98">
        <f>IFERROR(((B128/C128)-1)*100,IF(B128+C128&lt;&gt;0,100,0))</f>
        <v>-12.5</v>
      </c>
      <c r="E128" s="66">
        <v>98</v>
      </c>
      <c r="F128" s="66">
        <v>87</v>
      </c>
      <c r="G128" s="98">
        <f>IFERROR(((E128/F128)-1)*100,IF(E128+F128&lt;&gt;0,100,0))</f>
        <v>12.643678160919535</v>
      </c>
    </row>
    <row r="129" spans="1:7" s="28" customFormat="1" ht="12" x14ac:dyDescent="0.2">
      <c r="A129" s="81" t="s">
        <v>34</v>
      </c>
      <c r="B129" s="82">
        <f>SUM(B126:B128)</f>
        <v>1149</v>
      </c>
      <c r="C129" s="82">
        <f>SUM(C126:C128)</f>
        <v>437</v>
      </c>
      <c r="D129" s="98">
        <f>IFERROR(((B129/C129)-1)*100,IF(B129+C129&lt;&gt;0,100,0))</f>
        <v>162.92906178489704</v>
      </c>
      <c r="E129" s="82">
        <f>SUM(E126:E128)</f>
        <v>4822</v>
      </c>
      <c r="F129" s="82">
        <f>SUM(F126:F128)</f>
        <v>3691</v>
      </c>
      <c r="G129" s="98">
        <f>IFERROR(((E129/F129)-1)*100,IF(E129+F129&lt;&gt;0,100,0))</f>
        <v>30.642102411270656</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3</v>
      </c>
      <c r="D132" s="98">
        <f>IFERROR(((B132/C132)-1)*100,IF(B132+C132&lt;&gt;0,100,0))</f>
        <v>-100</v>
      </c>
      <c r="E132" s="66">
        <v>250</v>
      </c>
      <c r="F132" s="66">
        <v>259</v>
      </c>
      <c r="G132" s="98">
        <f>IFERROR(((E132/F132)-1)*100,IF(E132+F132&lt;&gt;0,100,0))</f>
        <v>-3.4749034749034791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3</v>
      </c>
      <c r="D134" s="98">
        <f>IFERROR(((B134/C134)-1)*100,IF(B134+C134&lt;&gt;0,100,0))</f>
        <v>-100</v>
      </c>
      <c r="E134" s="82">
        <f>SUM(E132:E133)</f>
        <v>250</v>
      </c>
      <c r="F134" s="82">
        <f>SUM(F132:F133)</f>
        <v>259</v>
      </c>
      <c r="G134" s="98">
        <f>IFERROR(((E134/F134)-1)*100,IF(E134+F134&lt;&gt;0,100,0))</f>
        <v>-3.4749034749034791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222</v>
      </c>
      <c r="G137" s="98">
        <f>IFERROR(((E137/F137)-1)*100,IF(E137+F137&lt;&gt;0,100,0))</f>
        <v>273.87387387387389</v>
      </c>
    </row>
    <row r="138" spans="1:7" s="16" customFormat="1" ht="12" x14ac:dyDescent="0.2">
      <c r="A138" s="79" t="s">
        <v>72</v>
      </c>
      <c r="B138" s="67">
        <v>645400</v>
      </c>
      <c r="C138" s="66">
        <v>773287</v>
      </c>
      <c r="D138" s="98">
        <f>IFERROR(((B138/C138)-1)*100,IF(B138+C138&lt;&gt;0,100,0))</f>
        <v>-16.538102929442754</v>
      </c>
      <c r="E138" s="66">
        <v>4734247</v>
      </c>
      <c r="F138" s="66">
        <v>3740157</v>
      </c>
      <c r="G138" s="98">
        <f>IFERROR(((E138/F138)-1)*100,IF(E138+F138&lt;&gt;0,100,0))</f>
        <v>26.578830781702489</v>
      </c>
    </row>
    <row r="139" spans="1:7" s="16" customFormat="1" ht="12" x14ac:dyDescent="0.2">
      <c r="A139" s="79" t="s">
        <v>74</v>
      </c>
      <c r="B139" s="67">
        <v>329</v>
      </c>
      <c r="C139" s="66">
        <v>1115</v>
      </c>
      <c r="D139" s="98">
        <f>IFERROR(((B139/C139)-1)*100,IF(B139+C139&lt;&gt;0,100,0))</f>
        <v>-70.493273542600903</v>
      </c>
      <c r="E139" s="66">
        <v>4934</v>
      </c>
      <c r="F139" s="66">
        <v>4868</v>
      </c>
      <c r="G139" s="98">
        <f>IFERROR(((E139/F139)-1)*100,IF(E139+F139&lt;&gt;0,100,0))</f>
        <v>1.3557929334429009</v>
      </c>
    </row>
    <row r="140" spans="1:7" s="16" customFormat="1" ht="12" x14ac:dyDescent="0.2">
      <c r="A140" s="81" t="s">
        <v>34</v>
      </c>
      <c r="B140" s="82">
        <f>SUM(B137:B139)</f>
        <v>645729</v>
      </c>
      <c r="C140" s="82">
        <f>SUM(C137:C139)</f>
        <v>774402</v>
      </c>
      <c r="D140" s="98">
        <f>IFERROR(((B140/C140)-1)*100,IF(B140+C140&lt;&gt;0,100,0))</f>
        <v>-16.615788698892821</v>
      </c>
      <c r="E140" s="82">
        <f>SUM(E137:E139)</f>
        <v>4740011</v>
      </c>
      <c r="F140" s="82">
        <f>SUM(F137:F139)</f>
        <v>3745247</v>
      </c>
      <c r="G140" s="98">
        <f>IFERROR(((E140/F140)-1)*100,IF(E140+F140&lt;&gt;0,100,0))</f>
        <v>26.560704807987289</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69</v>
      </c>
      <c r="D143" s="98">
        <f>IFERROR(((B143/C143)-1)*100,)</f>
        <v>-100</v>
      </c>
      <c r="E143" s="66">
        <v>117401</v>
      </c>
      <c r="F143" s="66">
        <v>183897</v>
      </c>
      <c r="G143" s="98">
        <f>IFERROR(((E143/F143)-1)*100,)</f>
        <v>-36.159371822270067</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69</v>
      </c>
      <c r="D145" s="98">
        <f>IFERROR(((B145/C145)-1)*100,)</f>
        <v>-100</v>
      </c>
      <c r="E145" s="82">
        <f>SUM(E143:E144)</f>
        <v>117401</v>
      </c>
      <c r="F145" s="82">
        <f>SUM(F143:F144)</f>
        <v>183897</v>
      </c>
      <c r="G145" s="98">
        <f>IFERROR(((E145/F145)-1)*100,)</f>
        <v>-36.159371822270067</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5233.7470000000003</v>
      </c>
      <c r="G148" s="98">
        <f>IFERROR(((E148/F148)-1)*100,IF(E148+F148&lt;&gt;0,100,0))</f>
        <v>264.5334308288115</v>
      </c>
    </row>
    <row r="149" spans="1:7" s="32" customFormat="1" x14ac:dyDescent="0.2">
      <c r="A149" s="79" t="s">
        <v>72</v>
      </c>
      <c r="B149" s="67">
        <v>59677585.708750002</v>
      </c>
      <c r="C149" s="66">
        <v>73520117.843189999</v>
      </c>
      <c r="D149" s="98">
        <f>IFERROR(((B149/C149)-1)*100,IF(B149+C149&lt;&gt;0,100,0))</f>
        <v>-18.828223540071765</v>
      </c>
      <c r="E149" s="66">
        <v>419004167.14367002</v>
      </c>
      <c r="F149" s="66">
        <v>350155027.36821002</v>
      </c>
      <c r="G149" s="98">
        <f>IFERROR(((E149/F149)-1)*100,IF(E149+F149&lt;&gt;0,100,0))</f>
        <v>19.66247358860873</v>
      </c>
    </row>
    <row r="150" spans="1:7" s="32" customFormat="1" x14ac:dyDescent="0.2">
      <c r="A150" s="79" t="s">
        <v>74</v>
      </c>
      <c r="B150" s="67">
        <v>2916962.39</v>
      </c>
      <c r="C150" s="66">
        <v>8022598.3399999999</v>
      </c>
      <c r="D150" s="98">
        <f>IFERROR(((B150/C150)-1)*100,IF(B150+C150&lt;&gt;0,100,0))</f>
        <v>-63.640677666034073</v>
      </c>
      <c r="E150" s="66">
        <v>35193164.829999998</v>
      </c>
      <c r="F150" s="66">
        <v>34008634.310000002</v>
      </c>
      <c r="G150" s="98">
        <f>IFERROR(((E150/F150)-1)*100,IF(E150+F150&lt;&gt;0,100,0))</f>
        <v>3.4830287779350488</v>
      </c>
    </row>
    <row r="151" spans="1:7" s="16" customFormat="1" ht="12" x14ac:dyDescent="0.2">
      <c r="A151" s="81" t="s">
        <v>34</v>
      </c>
      <c r="B151" s="82">
        <f>SUM(B148:B150)</f>
        <v>62594548.098750003</v>
      </c>
      <c r="C151" s="82">
        <f>SUM(C148:C150)</f>
        <v>81542716.183190003</v>
      </c>
      <c r="D151" s="98">
        <f>IFERROR(((B151/C151)-1)*100,IF(B151+C151&lt;&gt;0,100,0))</f>
        <v>-23.237106845781231</v>
      </c>
      <c r="E151" s="82">
        <f>SUM(E148:E150)</f>
        <v>454216410.73117</v>
      </c>
      <c r="F151" s="82">
        <f>SUM(F148:F150)</f>
        <v>384168895.42521</v>
      </c>
      <c r="G151" s="98">
        <f>IFERROR(((E151/F151)-1)*100,IF(E151+F151&lt;&gt;0,100,0))</f>
        <v>18.233520761338372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166.17500000000001</v>
      </c>
      <c r="D154" s="98">
        <f>IFERROR(((B154/C154)-1)*100,IF(B154+C154&lt;&gt;0,100,0))</f>
        <v>-100</v>
      </c>
      <c r="E154" s="66">
        <v>210540.05549999999</v>
      </c>
      <c r="F154" s="66">
        <v>311684.74164000002</v>
      </c>
      <c r="G154" s="98">
        <f>IFERROR(((E154/F154)-1)*100,IF(E154+F154&lt;&gt;0,100,0))</f>
        <v>-32.450958493445746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166.17500000000001</v>
      </c>
      <c r="D156" s="98">
        <f>IFERROR(((B156/C156)-1)*100,IF(B156+C156&lt;&gt;0,100,0))</f>
        <v>-100</v>
      </c>
      <c r="E156" s="82">
        <f>SUM(E154:E155)</f>
        <v>210540.05549999999</v>
      </c>
      <c r="F156" s="82">
        <f>SUM(F154:F155)</f>
        <v>311684.74164000002</v>
      </c>
      <c r="G156" s="98">
        <f>IFERROR(((E156/F156)-1)*100,IF(E156+F156&lt;&gt;0,100,0))</f>
        <v>-32.450958493445746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215</v>
      </c>
      <c r="D159" s="98">
        <f>IFERROR(((B159/C159)-1)*100,IF(B159+C159&lt;&gt;0,100,0))</f>
        <v>-100</v>
      </c>
      <c r="E159" s="78"/>
      <c r="F159" s="78"/>
      <c r="G159" s="65"/>
    </row>
    <row r="160" spans="1:7" s="16" customFormat="1" ht="12" x14ac:dyDescent="0.2">
      <c r="A160" s="79" t="s">
        <v>72</v>
      </c>
      <c r="B160" s="67">
        <v>1390936</v>
      </c>
      <c r="C160" s="66">
        <v>1287047</v>
      </c>
      <c r="D160" s="98">
        <f>IFERROR(((B160/C160)-1)*100,IF(B160+C160&lt;&gt;0,100,0))</f>
        <v>8.0718885945890051</v>
      </c>
      <c r="E160" s="78"/>
      <c r="F160" s="78"/>
      <c r="G160" s="65"/>
    </row>
    <row r="161" spans="1:7" s="16" customFormat="1" ht="12" x14ac:dyDescent="0.2">
      <c r="A161" s="79" t="s">
        <v>74</v>
      </c>
      <c r="B161" s="67">
        <v>1607</v>
      </c>
      <c r="C161" s="66">
        <v>1712</v>
      </c>
      <c r="D161" s="98">
        <f>IFERROR(((B161/C161)-1)*100,IF(B161+C161&lt;&gt;0,100,0))</f>
        <v>-6.1331775700934621</v>
      </c>
      <c r="E161" s="78"/>
      <c r="F161" s="78"/>
      <c r="G161" s="65"/>
    </row>
    <row r="162" spans="1:7" s="28" customFormat="1" ht="12" x14ac:dyDescent="0.2">
      <c r="A162" s="81" t="s">
        <v>34</v>
      </c>
      <c r="B162" s="82">
        <f>SUM(B159:B161)</f>
        <v>1392543</v>
      </c>
      <c r="C162" s="82">
        <f>SUM(C159:C161)</f>
        <v>1288974</v>
      </c>
      <c r="D162" s="98">
        <f>IFERROR(((B162/C162)-1)*100,IF(B162+C162&lt;&gt;0,100,0))</f>
        <v>8.0349952753119958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124777</v>
      </c>
      <c r="C165" s="66">
        <v>154738</v>
      </c>
      <c r="D165" s="98">
        <f>IFERROR(((B165/C165)-1)*100,IF(B165+C165&lt;&gt;0,100,0))</f>
        <v>-19.362406131654797</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124777</v>
      </c>
      <c r="C167" s="82">
        <f>SUM(C165:C166)</f>
        <v>154738</v>
      </c>
      <c r="D167" s="98">
        <f>IFERROR(((B167/C167)-1)*100,IF(B167+C167&lt;&gt;0,100,0))</f>
        <v>-19.362406131654797</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8979</v>
      </c>
      <c r="C175" s="113">
        <v>7148</v>
      </c>
      <c r="D175" s="111">
        <f>IFERROR(((B175/C175)-1)*100,IF(B175+C175&lt;&gt;0,100,0))</f>
        <v>25.615556799104656</v>
      </c>
      <c r="E175" s="113">
        <v>163566</v>
      </c>
      <c r="F175" s="113">
        <v>137256</v>
      </c>
      <c r="G175" s="111">
        <f>IFERROR(((E175/F175)-1)*100,IF(E175+F175&lt;&gt;0,100,0))</f>
        <v>19.168560937226786</v>
      </c>
    </row>
    <row r="176" spans="1:7" x14ac:dyDescent="0.2">
      <c r="A176" s="101" t="s">
        <v>32</v>
      </c>
      <c r="B176" s="112">
        <v>43264</v>
      </c>
      <c r="C176" s="113">
        <v>46321</v>
      </c>
      <c r="D176" s="111">
        <f t="shared" ref="D176:D178" si="5">IFERROR(((B176/C176)-1)*100,IF(B176+C176&lt;&gt;0,100,0))</f>
        <v>-6.5995984542647985</v>
      </c>
      <c r="E176" s="113">
        <v>826983</v>
      </c>
      <c r="F176" s="113">
        <v>884789</v>
      </c>
      <c r="G176" s="111">
        <f>IFERROR(((E176/F176)-1)*100,IF(E176+F176&lt;&gt;0,100,0))</f>
        <v>-6.5333090714283282</v>
      </c>
    </row>
    <row r="177" spans="1:7" x14ac:dyDescent="0.2">
      <c r="A177" s="101" t="s">
        <v>92</v>
      </c>
      <c r="B177" s="112">
        <v>17396611</v>
      </c>
      <c r="C177" s="113">
        <v>19550655</v>
      </c>
      <c r="D177" s="111">
        <f t="shared" si="5"/>
        <v>-11.017758740052441</v>
      </c>
      <c r="E177" s="113">
        <v>350044754</v>
      </c>
      <c r="F177" s="113">
        <v>337883128</v>
      </c>
      <c r="G177" s="111">
        <f>IFERROR(((E177/F177)-1)*100,IF(E177+F177&lt;&gt;0,100,0))</f>
        <v>3.5993587699945762</v>
      </c>
    </row>
    <row r="178" spans="1:7" x14ac:dyDescent="0.2">
      <c r="A178" s="101" t="s">
        <v>93</v>
      </c>
      <c r="B178" s="112">
        <v>104408</v>
      </c>
      <c r="C178" s="113">
        <v>101842</v>
      </c>
      <c r="D178" s="111">
        <f t="shared" si="5"/>
        <v>2.5195891675340309</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170</v>
      </c>
      <c r="C181" s="113">
        <v>277</v>
      </c>
      <c r="D181" s="111">
        <f t="shared" ref="D181:D184" si="6">IFERROR(((B181/C181)-1)*100,IF(B181+C181&lt;&gt;0,100,0))</f>
        <v>-38.628158844765345</v>
      </c>
      <c r="E181" s="113">
        <v>4367</v>
      </c>
      <c r="F181" s="113">
        <v>6596</v>
      </c>
      <c r="G181" s="111">
        <f t="shared" ref="G181" si="7">IFERROR(((E181/F181)-1)*100,IF(E181+F181&lt;&gt;0,100,0))</f>
        <v>-33.793208004851429</v>
      </c>
    </row>
    <row r="182" spans="1:7" x14ac:dyDescent="0.2">
      <c r="A182" s="101" t="s">
        <v>32</v>
      </c>
      <c r="B182" s="112">
        <v>2445</v>
      </c>
      <c r="C182" s="113">
        <v>3242</v>
      </c>
      <c r="D182" s="111">
        <f t="shared" si="6"/>
        <v>-24.583590376310916</v>
      </c>
      <c r="E182" s="113">
        <v>52369</v>
      </c>
      <c r="F182" s="113">
        <v>95938</v>
      </c>
      <c r="G182" s="111">
        <f t="shared" ref="G182" si="8">IFERROR(((E182/F182)-1)*100,IF(E182+F182&lt;&gt;0,100,0))</f>
        <v>-45.41370468427526</v>
      </c>
    </row>
    <row r="183" spans="1:7" x14ac:dyDescent="0.2">
      <c r="A183" s="101" t="s">
        <v>92</v>
      </c>
      <c r="B183" s="112">
        <v>21123</v>
      </c>
      <c r="C183" s="113">
        <v>39329</v>
      </c>
      <c r="D183" s="111">
        <f t="shared" si="6"/>
        <v>-46.291540593455217</v>
      </c>
      <c r="E183" s="113">
        <v>569378</v>
      </c>
      <c r="F183" s="113">
        <v>1977861</v>
      </c>
      <c r="G183" s="111">
        <f t="shared" ref="G183" si="9">IFERROR(((E183/F183)-1)*100,IF(E183+F183&lt;&gt;0,100,0))</f>
        <v>-71.212436060976984</v>
      </c>
    </row>
    <row r="184" spans="1:7" x14ac:dyDescent="0.2">
      <c r="A184" s="101" t="s">
        <v>93</v>
      </c>
      <c r="B184" s="112">
        <v>36757</v>
      </c>
      <c r="C184" s="113">
        <v>41713</v>
      </c>
      <c r="D184" s="111">
        <f t="shared" si="6"/>
        <v>-11.881188118811881</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2023-04-17T06:31:19Z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