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45AEBF2-1618-4C5E-A1DF-37A51A3F2204}" xr6:coauthVersionLast="47" xr6:coauthVersionMax="47" xr10:uidLastSave="{00000000-0000-0000-0000-000000000000}"/>
  <bookViews>
    <workbookView xWindow="2220"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<sst xmlns="http://schemas.openxmlformats.org/spreadsheetml/2006/main" count="270" uniqueCount="102">
  <si>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</si>
  <si>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</si>
  <si>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</si>
  <si>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</si>
  <si>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</si>
  <si>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</si>
  <si>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</si>
  <si>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</si>
  <si>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</si>
  <si>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</si>
  <si>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</si>
  <si>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</si>
  <si>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</si>
  <si>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</si>
  <si>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</si>
  <si>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</si>
  <si>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</si>
  <si>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</si>
  <si>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</si>
  <si>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</si>
  <si>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</si>
  <si>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</si>
  <si>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</si>
  <si>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</si>
  <si>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</si>
  <si>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</si>
  <si>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</si>
  <si>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</si>
  <si>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</si>
  <si>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</si>
  <si>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</si>
  <si>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</si>
  <si>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</si>
  <si>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</si>
  <si>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</si>
  <si>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</si>
  <si>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</si>
  <si>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</si>
  <si>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</si>
  <si>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</si>
  <si>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</si>
  <si>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</si>
  <si>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</si>
  <si>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</si>
  <si>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</si>
  <si>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</si>
  <si>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</si>
  <si>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</si>
  <si>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</si>
  <si>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</si>
  <si>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</si>
  <si>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</si>
  <si>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</si>
  <si>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</si>
  <si>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</si>
  <si>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</si>
  <si>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</si>
  <si>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</si>
  <si>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</si>
  <si>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</si>
  <si>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</si>
  <si>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</si>
  <si>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</si>
  <si>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</si>
  <si>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</si>
  <si>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</si>
  <si>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</si>
  <si>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</si>
  <si>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</si>
  <si>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</si>
  <si>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</si>
  <si>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</si>
  <si>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</si>
  <si>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</si>
  <si>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</si>
  <si>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</si>
  <si>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</si>
  <si>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</si>
  <si>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</si>
  <si>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</si>
  <si>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</si>
  <si>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</si>
  <si>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</si>
  <si>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</si>
  <si>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</si>
  <si>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</si>
  <si>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</si>
  <si>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</si>
  <si>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</si>
  <si>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</si>
  <si>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</si>
  <si>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</si>
  <si>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</si>
  <si>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</si>
  <si>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</si>
  <si>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</si>
  <si>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</si>
  <si>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</si>
  <si>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</si>
  <si>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28 April 2023</t>
  </si>
  <si>
    <t>28.04.2023</t>
  </si>
  <si>
    <t>29.04.2022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</si>
</sst>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2023</v>
      </c>
      <c r="F10" s="131">
        <v>2022</v>
      </c>
      <c r="G10" s="29" t="s">
        <v>7</v>
      </c>
    </row>
    <row r="11" spans="1:7" s="16" customFormat="1" ht="12" x14ac:dyDescent="0.2">
      <c r="A11" s="64" t="s">
        <v>8</v>
      </c>
      <c r="B11" s="67">
        <v>1173133</v>
      </c>
      <c r="C11" s="67">
        <v>1482170</v>
      </c>
      <c r="D11" s="98">
        <f>IFERROR(((B11/C11)-1)*100,IF(B11+C11&lt;&gt;0,100,0))</f>
        <v>-20.850307319673178</v>
      </c>
      <c r="E11" s="67">
        <v>24425602</v>
      </c>
      <c r="F11" s="67">
        <v>27752218</v>
      </c>
      <c r="G11" s="98">
        <f>IFERROR(((E11/F11)-1)*100,IF(E11+F11&lt;&gt;0,100,0))</f>
        <v>-11.986847321536608</v>
      </c>
    </row>
    <row r="12" spans="1:7" s="16" customFormat="1" ht="12" x14ac:dyDescent="0.2">
      <c r="A12" s="64" t="s">
        <v>9</v>
      </c>
      <c r="B12" s="67">
        <v>1056397.639</v>
      </c>
      <c r="C12" s="67">
        <v>1284165.4839999999</v>
      </c>
      <c r="D12" s="98">
        <f>IFERROR(((B12/C12)-1)*100,IF(B12+C12&lt;&gt;0,100,0))</f>
        <v>-17.736642811060012</v>
      </c>
      <c r="E12" s="67">
        <v>25556676.035</v>
      </c>
      <c r="F12" s="67">
        <v>27767978.541999999</v>
      </c>
      <c r="G12" s="98">
        <f>IFERROR(((E12/F12)-1)*100,IF(E12+F12&lt;&gt;0,100,0))</f>
        <v>-7.9634983283184635</v>
      </c>
    </row>
    <row r="13" spans="1:7" s="16" customFormat="1" ht="12" x14ac:dyDescent="0.2">
      <c r="A13" s="64" t="s">
        <v>10</v>
      </c>
      <c r="B13" s="67">
        <v>83692509.111215502</v>
      </c>
      <c r="C13" s="67">
        <v>105356360.883238</v>
      </c>
      <c r="D13" s="98">
        <f>IFERROR(((B13/C13)-1)*100,IF(B13+C13&lt;&gt;0,100,0))</f>
        <v>-20.56245260410202</v>
      </c>
      <c r="E13" s="67">
        <v>1845867553.5497899</v>
      </c>
      <c r="F13" s="67">
        <v>2087058379.9378901</v>
      </c>
      <c r="G13" s="98">
        <f>IFERROR(((E13/F13)-1)*100,IF(E13+F13&lt;&gt;0,100,0))</f>
        <v>-11.556496392557925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275</v>
      </c>
      <c r="C16" s="67">
        <v>279</v>
      </c>
      <c r="D16" s="98">
        <f>IFERROR(((B16/C16)-1)*100,IF(B16+C16&lt;&gt;0,100,0))</f>
        <v>-1.4336917562724039</v>
      </c>
      <c r="E16" s="67">
        <v>6223</v>
      </c>
      <c r="F16" s="67">
        <v>6537</v>
      </c>
      <c r="G16" s="98">
        <f>IFERROR(((E16/F16)-1)*100,IF(E16+F16&lt;&gt;0,100,0))</f>
        <v>-4.8034266483096166</v>
      </c>
    </row>
    <row r="17" spans="1:7" s="16" customFormat="1" ht="12" x14ac:dyDescent="0.2">
      <c r="A17" s="64" t="s">
        <v>9</v>
      </c>
      <c r="B17" s="67">
        <v>70573.528999999995</v>
      </c>
      <c r="C17" s="67">
        <v>116927.431</v>
      </c>
      <c r="D17" s="98">
        <f>IFERROR(((B17/C17)-1)*100,IF(B17+C17&lt;&gt;0,100,0))</f>
        <v>-39.643308335406772</v>
      </c>
      <c r="E17" s="67">
        <v>3063607.4589999998</v>
      </c>
      <c r="F17" s="67">
        <v>2735904.5070000002</v>
      </c>
      <c r="G17" s="98">
        <f>IFERROR(((E17/F17)-1)*100,IF(E17+F17&lt;&gt;0,100,0))</f>
        <v>11.977865132410459</v>
      </c>
    </row>
    <row r="18" spans="1:7" s="16" customFormat="1" ht="12" x14ac:dyDescent="0.2">
      <c r="A18" s="64" t="s">
        <v>10</v>
      </c>
      <c r="B18" s="67">
        <v>7905165.2615805501</v>
      </c>
      <c r="C18" s="67">
        <v>9836378.2359937299</v>
      </c>
      <c r="D18" s="98">
        <f>IFERROR(((B18/C18)-1)*100,IF(B18+C18&lt;&gt;0,100,0))</f>
        <v>-19.633374480724985</v>
      </c>
      <c r="E18" s="67">
        <v>170997434.63754901</v>
      </c>
      <c r="F18" s="67">
        <v>189758042.343371</v>
      </c>
      <c r="G18" s="98">
        <f>IFERROR(((E18/F18)-1)*100,IF(E18+F18&lt;&gt;0,100,0))</f>
        <v>-9.8865942513647447</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2023</v>
      </c>
      <c r="F23" s="131">
        <v>2022</v>
      </c>
      <c r="G23" s="29" t="s">
        <v>13</v>
      </c>
    </row>
    <row r="24" spans="1:7" s="16" customFormat="1" ht="12" x14ac:dyDescent="0.2">
      <c r="A24" s="64" t="s">
        <v>14</v>
      </c>
      <c r="B24" s="66">
        <v>15426818.5239</v>
      </c>
      <c r="C24" s="66">
        <v>20478552.555640001</v>
      </c>
      <c r="D24" s="65">
        <f>B24-C24</f>
        <v>-5051734.0317400005</v>
      </c>
      <c r="E24" s="67">
        <v>262038344.2297</v>
      </c>
      <c r="F24" s="67">
        <v>348368046.17677999</v>
      </c>
      <c r="G24" s="65">
        <f>E24-F24</f>
        <v>-86329701.947079986</v>
      </c>
    </row>
    <row r="25" spans="1:7" s="16" customFormat="1" ht="12" x14ac:dyDescent="0.2">
      <c r="A25" s="68" t="s">
        <v>15</v>
      </c>
      <c r="B25" s="66">
        <v>12818352.91477</v>
      </c>
      <c r="C25" s="66">
        <v>25373000.828200001</v>
      </c>
      <c r="D25" s="65">
        <f>B25-C25</f>
        <v>-12554647.913430002</v>
      </c>
      <c r="E25" s="67">
        <v>285554799.68213999</v>
      </c>
      <c r="F25" s="67">
        <v>333735035.30140001</v>
      </c>
      <c r="G25" s="65">
        <f>E25-F25</f>
        <v>-48180235.619260013</v>
      </c>
    </row>
    <row r="26" spans="1:7" s="28" customFormat="1" ht="12" x14ac:dyDescent="0.2">
      <c r="A26" s="69" t="s">
        <v>16</v>
      </c>
      <c r="B26" s="70">
        <f>B24-B25</f>
        <v>2608465.6091300007</v>
      </c>
      <c r="C26" s="70">
        <f>C24-C25</f>
        <v>-4894448.2725600004</v>
      </c>
      <c r="D26" s="70"/>
      <c r="E26" s="70">
        <f>E24-E25</f>
        <v>-23516455.452439994</v>
      </c>
      <c r="F26" s="70">
        <f>F24-F25</f>
        <v>14633010.87537998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78218.370344919997</v>
      </c>
      <c r="C33" s="132">
        <v>72438.250301570006</v>
      </c>
      <c r="D33" s="98">
        <f t="shared" ref="D33:D42" si="0">IFERROR(((B33/C33)-1)*100,IF(B33+C33&lt;&gt;0,100,0))</f>
        <v>7.979375563720259</v>
      </c>
      <c r="E33" s="64"/>
      <c r="F33" s="132">
        <v>78447.820000000007</v>
      </c>
      <c r="G33" s="132">
        <v>77273.63</v>
      </c>
    </row>
    <row r="34" spans="1:7" s="16" customFormat="1" ht="12" x14ac:dyDescent="0.2">
      <c r="A34" s="64" t="s">
        <v>23</v>
      </c>
      <c r="B34" s="132">
        <v>77739.1549237</v>
      </c>
      <c r="C34" s="132">
        <v>81996.024007760003</v>
      </c>
      <c r="D34" s="98">
        <f t="shared" si="0"/>
        <v>-5.1915554876869834</v>
      </c>
      <c r="E34" s="64"/>
      <c r="F34" s="132">
        <v>77827.25</v>
      </c>
      <c r="G34" s="132">
        <v>76256.289999999994</v>
      </c>
    </row>
    <row r="35" spans="1:7" s="16" customFormat="1" ht="12" x14ac:dyDescent="0.2">
      <c r="A35" s="64" t="s">
        <v>24</v>
      </c>
      <c r="B35" s="132">
        <v>69489.340363800002</v>
      </c>
      <c r="C35" s="132">
        <v>70996.820072589995</v>
      </c>
      <c r="D35" s="98">
        <f t="shared" si="0"/>
        <v>-2.1233059554620737</v>
      </c>
      <c r="E35" s="64"/>
      <c r="F35" s="132">
        <v>69662.259999999995</v>
      </c>
      <c r="G35" s="132">
        <v>68465.100000000006</v>
      </c>
    </row>
    <row r="36" spans="1:7" s="16" customFormat="1" ht="12" x14ac:dyDescent="0.2">
      <c r="A36" s="64" t="s">
        <v>25</v>
      </c>
      <c r="B36" s="132">
        <v>72582.818348679997</v>
      </c>
      <c r="C36" s="132">
        <v>65475.547606870001</v>
      </c>
      <c r="D36" s="98">
        <f t="shared" si="0"/>
        <v>10.854847346193509</v>
      </c>
      <c r="E36" s="64"/>
      <c r="F36" s="132">
        <v>72870.259999999995</v>
      </c>
      <c r="G36" s="132">
        <v>71641.81</v>
      </c>
    </row>
    <row r="37" spans="1:7" s="16" customFormat="1" ht="12" x14ac:dyDescent="0.2">
      <c r="A37" s="64" t="s">
        <v>79</v>
      </c>
      <c r="B37" s="132">
        <v>68999.724669000003</v>
      </c>
      <c r="C37" s="132">
        <v>77198.270836490003</v>
      </c>
      <c r="D37" s="98">
        <f t="shared" si="0"/>
        <v>-10.620116329878627</v>
      </c>
      <c r="E37" s="64"/>
      <c r="F37" s="132">
        <v>70225.64</v>
      </c>
      <c r="G37" s="132">
        <v>67830.75</v>
      </c>
    </row>
    <row r="38" spans="1:7" s="16" customFormat="1" ht="12" x14ac:dyDescent="0.2">
      <c r="A38" s="64" t="s">
        <v>26</v>
      </c>
      <c r="B38" s="132">
        <v>106036.88165903</v>
      </c>
      <c r="C38" s="132">
        <v>80198.497133669996</v>
      </c>
      <c r="D38" s="98">
        <f t="shared" si="0"/>
        <v>32.218040797315872</v>
      </c>
      <c r="E38" s="64"/>
      <c r="F38" s="132">
        <v>107004.54</v>
      </c>
      <c r="G38" s="132">
        <v>104876.68</v>
      </c>
    </row>
    <row r="39" spans="1:7" s="16" customFormat="1" ht="12" x14ac:dyDescent="0.2">
      <c r="A39" s="64" t="s">
        <v>27</v>
      </c>
      <c r="B39" s="132">
        <v>15694.92146344</v>
      </c>
      <c r="C39" s="132">
        <v>16309.41885297</v>
      </c>
      <c r="D39" s="98">
        <f t="shared" si="0"/>
        <v>-3.767745467019501</v>
      </c>
      <c r="E39" s="64"/>
      <c r="F39" s="132">
        <v>15713.95</v>
      </c>
      <c r="G39" s="132">
        <v>15280.23</v>
      </c>
    </row>
    <row r="40" spans="1:7" s="16" customFormat="1" ht="12" x14ac:dyDescent="0.2">
      <c r="A40" s="64" t="s">
        <v>28</v>
      </c>
      <c r="B40" s="132">
        <v>101995.87334847001</v>
      </c>
      <c r="C40" s="132">
        <v>84226.462320260005</v>
      </c>
      <c r="D40" s="98">
        <f t="shared" si="0"/>
        <v>21.097183163937427</v>
      </c>
      <c r="E40" s="64"/>
      <c r="F40" s="132">
        <v>102640.04</v>
      </c>
      <c r="G40" s="132">
        <v>100752.7</v>
      </c>
    </row>
    <row r="41" spans="1:7" s="16" customFormat="1" ht="12" x14ac:dyDescent="0.2">
      <c r="A41" s="64" t="s">
        <v>29</v>
      </c>
      <c r="B41" s="72"/>
      <c r="C41" s="72"/>
      <c r="D41" s="98">
        <f t="shared" si="0"/>
        <v>0</v>
      </c>
      <c r="E41" s="64"/>
      <c r="F41" s="72"/>
      <c r="G41" s="72"/>
    </row>
    <row r="42" spans="1:7" s="16" customFormat="1" ht="12" x14ac:dyDescent="0.2">
      <c r="A42" s="64" t="s">
        <v>78</v>
      </c>
      <c r="B42" s="132">
        <v>772.34985262999999</v>
      </c>
      <c r="C42" s="132">
        <v>1404.54648266</v>
      </c>
      <c r="D42" s="98">
        <f t="shared" si="0"/>
        <v>-45.010730355660044</v>
      </c>
      <c r="E42" s="64"/>
      <c r="F42" s="132">
        <v>780.57</v>
      </c>
      <c r="G42" s="132">
        <v>741.6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22398.145198262901</v>
      </c>
      <c r="D48" s="72"/>
      <c r="E48" s="133">
        <v>21012.856080643302</v>
      </c>
      <c r="F48" s="72"/>
      <c r="G48" s="98">
        <f>IFERROR(((C48/E48)-1)*100,IF(C48+E48&lt;&gt;0,100,0))</f>
        <v>6.5925789064710028</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1917</v>
      </c>
      <c r="D54" s="75"/>
      <c r="E54" s="134">
        <v>502673</v>
      </c>
      <c r="F54" s="134">
        <v>48578218.734999999</v>
      </c>
      <c r="G54" s="134">
        <v>8355887.568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2023</v>
      </c>
      <c r="F67" s="131">
        <v>2022</v>
      </c>
      <c r="G67" s="50" t="s">
        <v>7</v>
      </c>
    </row>
    <row r="68" spans="1:7" s="16" customFormat="1" ht="12" x14ac:dyDescent="0.2">
      <c r="A68" s="77" t="s">
        <v>53</v>
      </c>
      <c r="B68" s="67">
        <v>4748</v>
      </c>
      <c r="C68" s="66">
        <v>8065</v>
      </c>
      <c r="D68" s="98">
        <f>IFERROR(((B68/C68)-1)*100,IF(B68+C68&lt;&gt;0,100,0))</f>
        <v>-41.128332300061999</v>
      </c>
      <c r="E68" s="66">
        <v>108212</v>
      </c>
      <c r="F68" s="66">
        <v>107420</v>
      </c>
      <c r="G68" s="98">
        <f>IFERROR(((E68/F68)-1)*100,IF(E68+F68&lt;&gt;0,100,0))</f>
        <v>0.73729286911190517</v>
      </c>
    </row>
    <row r="69" spans="1:7" s="16" customFormat="1" ht="12" x14ac:dyDescent="0.2">
      <c r="A69" s="79" t="s">
        <v>54</v>
      </c>
      <c r="B69" s="67">
        <v>174741777.801</v>
      </c>
      <c r="C69" s="66">
        <v>164013910.26699999</v>
      </c>
      <c r="D69" s="98">
        <f>IFERROR(((B69/C69)-1)*100,IF(B69+C69&lt;&gt;0,100,0))</f>
        <v>6.5408278581591039</v>
      </c>
      <c r="E69" s="66">
        <v>4030043752.309</v>
      </c>
      <c r="F69" s="66">
        <v>3296527079.8369999</v>
      </c>
      <c r="G69" s="98">
        <f>IFERROR(((E69/F69)-1)*100,IF(E69+F69&lt;&gt;0,100,0))</f>
        <v>22.251195112532486</v>
      </c>
    </row>
    <row r="70" spans="1:7" s="62" customFormat="1" ht="12" x14ac:dyDescent="0.2">
      <c r="A70" s="79" t="s">
        <v>55</v>
      </c>
      <c r="B70" s="67">
        <v>168302672.54355001</v>
      </c>
      <c r="C70" s="66">
        <v>156519268.32596001</v>
      </c>
      <c r="D70" s="98">
        <f>IFERROR(((B70/C70)-1)*100,IF(B70+C70&lt;&gt;0,100,0))</f>
        <v>7.5284048690097416</v>
      </c>
      <c r="E70" s="66">
        <v>3705811070.1037302</v>
      </c>
      <c r="F70" s="66">
        <v>3230275210.9302101</v>
      </c>
      <c r="G70" s="98">
        <f>IFERROR(((E70/F70)-1)*100,IF(E70+F70&lt;&gt;0,100,0))</f>
        <v>14.721218104403611</v>
      </c>
    </row>
    <row r="71" spans="1:7" s="16" customFormat="1" ht="12" x14ac:dyDescent="0.2">
      <c r="A71" s="79" t="s">
        <v>94</v>
      </c>
      <c r="B71" s="98">
        <f>IFERROR(B69/B68/1000,)</f>
        <v>36.803238795492845</v>
      </c>
      <c r="C71" s="98">
        <f>IFERROR(C69/C68/1000,)</f>
        <v>20.336504682827027</v>
      </c>
      <c r="D71" s="98">
        <f>IFERROR(((B71/C71)-1)*100,IF(B71+C71&lt;&gt;0,100,0))</f>
        <v>80.971309325200806</v>
      </c>
      <c r="E71" s="98">
        <f>IFERROR(E69/E68/1000,)</f>
        <v>37.242115036308356</v>
      </c>
      <c r="F71" s="98">
        <f>IFERROR(F69/F68/1000,)</f>
        <v>30.68820591916775</v>
      </c>
      <c r="G71" s="98">
        <f>IFERROR(((E71/F71)-1)*100,IF(E71+F71&lt;&gt;0,100,0))</f>
        <v>21.356442714192859</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2362</v>
      </c>
      <c r="C74" s="66">
        <v>2433</v>
      </c>
      <c r="D74" s="98">
        <f>IFERROR(((B74/C74)-1)*100,IF(B74+C74&lt;&gt;0,100,0))</f>
        <v>-2.9182079736950306</v>
      </c>
      <c r="E74" s="66">
        <v>45069</v>
      </c>
      <c r="F74" s="66">
        <v>45025</v>
      </c>
      <c r="G74" s="98">
        <f>IFERROR(((E74/F74)-1)*100,IF(E74+F74&lt;&gt;0,100,0))</f>
        <v>9.7723486951695193E-2</v>
      </c>
    </row>
    <row r="75" spans="1:7" s="16" customFormat="1" ht="12" x14ac:dyDescent="0.2">
      <c r="A75" s="79" t="s">
        <v>54</v>
      </c>
      <c r="B75" s="67">
        <v>475549969.84399998</v>
      </c>
      <c r="C75" s="66">
        <v>444918496.19999999</v>
      </c>
      <c r="D75" s="98">
        <f>IFERROR(((B75/C75)-1)*100,IF(B75+C75&lt;&gt;0,100,0))</f>
        <v>6.8847381948873965</v>
      </c>
      <c r="E75" s="66">
        <v>9693406119.0960007</v>
      </c>
      <c r="F75" s="66">
        <v>8830172938.2800007</v>
      </c>
      <c r="G75" s="98">
        <f>IFERROR(((E75/F75)-1)*100,IF(E75+F75&lt;&gt;0,100,0))</f>
        <v>9.7759487481130272</v>
      </c>
    </row>
    <row r="76" spans="1:7" s="16" customFormat="1" ht="12" x14ac:dyDescent="0.2">
      <c r="A76" s="79" t="s">
        <v>55</v>
      </c>
      <c r="B76" s="67">
        <v>436780364.98896998</v>
      </c>
      <c r="C76" s="66">
        <v>423206651.19310999</v>
      </c>
      <c r="D76" s="98">
        <f>IFERROR(((B76/C76)-1)*100,IF(B76+C76&lt;&gt;0,100,0))</f>
        <v>3.2073488820633544</v>
      </c>
      <c r="E76" s="66">
        <v>9042450804.21278</v>
      </c>
      <c r="F76" s="66">
        <v>8387152017.9678802</v>
      </c>
      <c r="G76" s="98">
        <f>IFERROR(((E76/F76)-1)*100,IF(E76+F76&lt;&gt;0,100,0))</f>
        <v>7.8131263728265177</v>
      </c>
    </row>
    <row r="77" spans="1:7" s="16" customFormat="1" ht="12" x14ac:dyDescent="0.2">
      <c r="A77" s="79" t="s">
        <v>94</v>
      </c>
      <c r="B77" s="98">
        <f>IFERROR(B75/B74/1000,)</f>
        <v>201.33360281287042</v>
      </c>
      <c r="C77" s="98">
        <f>IFERROR(C75/C74/1000,)</f>
        <v>182.86826806411838</v>
      </c>
      <c r="D77" s="98">
        <f>IFERROR(((B77/C77)-1)*100,IF(B77+C77&lt;&gt;0,100,0))</f>
        <v>10.097615591939446</v>
      </c>
      <c r="E77" s="98">
        <f>IFERROR(E75/E74/1000,)</f>
        <v>215.07923670585103</v>
      </c>
      <c r="F77" s="98">
        <f>IFERROR(F75/F74/1000,)</f>
        <v>196.11711134436428</v>
      </c>
      <c r="G77" s="98">
        <f>IFERROR(((E77/F77)-1)*100,IF(E77+F77&lt;&gt;0,100,0))</f>
        <v>9.668776595526607</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227</v>
      </c>
      <c r="C80" s="66">
        <v>136</v>
      </c>
      <c r="D80" s="98">
        <f>IFERROR(((B80/C80)-1)*100,IF(B80+C80&lt;&gt;0,100,0))</f>
        <v>66.911764705882362</v>
      </c>
      <c r="E80" s="66">
        <v>3220</v>
      </c>
      <c r="F80" s="66">
        <v>3106</v>
      </c>
      <c r="G80" s="98">
        <f>IFERROR(((E80/F80)-1)*100,IF(E80+F80&lt;&gt;0,100,0))</f>
        <v>3.6703155183515745</v>
      </c>
    </row>
    <row r="81" spans="1:7" s="16" customFormat="1" ht="12" x14ac:dyDescent="0.2">
      <c r="A81" s="79" t="s">
        <v>54</v>
      </c>
      <c r="B81" s="67">
        <v>10847630.174000001</v>
      </c>
      <c r="C81" s="66">
        <v>17984676.524</v>
      </c>
      <c r="D81" s="98">
        <f>IFERROR(((B81/C81)-1)*100,IF(B81+C81&lt;&gt;0,100,0))</f>
        <v>-39.684040691395417</v>
      </c>
      <c r="E81" s="66">
        <v>350883410.125</v>
      </c>
      <c r="F81" s="66">
        <v>357183794.47399998</v>
      </c>
      <c r="G81" s="98">
        <f>IFERROR(((E81/F81)-1)*100,IF(E81+F81&lt;&gt;0,100,0))</f>
        <v>-1.7639054308939528</v>
      </c>
    </row>
    <row r="82" spans="1:7" s="16" customFormat="1" ht="12" x14ac:dyDescent="0.2">
      <c r="A82" s="79" t="s">
        <v>55</v>
      </c>
      <c r="B82" s="67">
        <v>1562364.32705981</v>
      </c>
      <c r="C82" s="66">
        <v>3346775.1647799099</v>
      </c>
      <c r="D82" s="98">
        <f>IFERROR(((B82/C82)-1)*100,IF(B82+C82&lt;&gt;0,100,0))</f>
        <v>-53.317320401397382</v>
      </c>
      <c r="E82" s="66">
        <v>100221022.289572</v>
      </c>
      <c r="F82" s="66">
        <v>190433030.15641999</v>
      </c>
      <c r="G82" s="98">
        <f>IFERROR(((E82/F82)-1)*100,IF(E82+F82&lt;&gt;0,100,0))</f>
        <v>-47.372038239767889</v>
      </c>
    </row>
    <row r="83" spans="1:7" s="32" customFormat="1" x14ac:dyDescent="0.2">
      <c r="A83" s="79" t="s">
        <v>94</v>
      </c>
      <c r="B83" s="98">
        <f>IFERROR(B81/B80/1000,)</f>
        <v>47.786917066079297</v>
      </c>
      <c r="C83" s="98">
        <f>IFERROR(C81/C80/1000,)</f>
        <v>132.24026855882354</v>
      </c>
      <c r="D83" s="98">
        <f>IFERROR(((B83/C83)-1)*100,IF(B83+C83&lt;&gt;0,100,0))</f>
        <v>-63.863566229206072</v>
      </c>
      <c r="E83" s="98">
        <f>IFERROR(E81/E80/1000,)</f>
        <v>108.97000314440994</v>
      </c>
      <c r="F83" s="98">
        <f>IFERROR(F81/F80/1000,)</f>
        <v>114.99800208435286</v>
      </c>
      <c r="G83" s="98">
        <f>IFERROR(((E83/F83)-1)*100,IF(E83+F83&lt;&gt;0,100,0))</f>
        <v>-5.2418292758871443</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7337</v>
      </c>
      <c r="C86" s="64">
        <f>C68+C74+C80</f>
        <v>10634</v>
      </c>
      <c r="D86" s="98">
        <f>IFERROR(((B86/C86)-1)*100,IF(B86+C86&lt;&gt;0,100,0))</f>
        <v>-31.004325747602035</v>
      </c>
      <c r="E86" s="64">
        <f>E68+E74+E80</f>
        <v>156501</v>
      </c>
      <c r="F86" s="64">
        <f>F68+F74+F80</f>
        <v>155551</v>
      </c>
      <c r="G86" s="98">
        <f>IFERROR(((E86/F86)-1)*100,IF(E86+F86&lt;&gt;0,100,0))</f>
        <v>0.61073217144216319</v>
      </c>
    </row>
    <row r="87" spans="1:7" s="62" customFormat="1" ht="12" x14ac:dyDescent="0.2">
      <c r="A87" s="79" t="s">
        <v>54</v>
      </c>
      <c r="B87" s="64">
        <f t="shared" ref="B87:C87" si="1">B69+B75+B81</f>
        <v>661139377.81900001</v>
      </c>
      <c r="C87" s="64">
        <f t="shared" si="1"/>
        <v>626917082.99100006</v>
      </c>
      <c r="D87" s="98">
        <f>IFERROR(((B87/C87)-1)*100,IF(B87+C87&lt;&gt;0,100,0))</f>
        <v>5.4588231452757041</v>
      </c>
      <c r="E87" s="64">
        <f t="shared" ref="E87:F87" si="2">E69+E75+E81</f>
        <v>14074333281.530001</v>
      </c>
      <c r="F87" s="64">
        <f t="shared" si="2"/>
        <v>12483883812.591</v>
      </c>
      <c r="G87" s="98">
        <f>IFERROR(((E87/F87)-1)*100,IF(E87+F87&lt;&gt;0,100,0))</f>
        <v>12.7400213973067</v>
      </c>
    </row>
    <row r="88" spans="1:7" s="62" customFormat="1" ht="12" x14ac:dyDescent="0.2">
      <c r="A88" s="79" t="s">
        <v>55</v>
      </c>
      <c r="B88" s="64">
        <f t="shared" ref="B88:C88" si="3">B70+B76+B82</f>
        <v>606645401.85957992</v>
      </c>
      <c r="C88" s="64">
        <f t="shared" si="3"/>
        <v>583072694.68384993</v>
      </c>
      <c r="D88" s="98">
        <f>IFERROR(((B88/C88)-1)*100,IF(B88+C88&lt;&gt;0,100,0))</f>
        <v>4.0428418944419064</v>
      </c>
      <c r="E88" s="64">
        <f t="shared" ref="E88:F88" si="4">E70+E76+E82</f>
        <v>12848482896.606081</v>
      </c>
      <c r="F88" s="64">
        <f t="shared" si="4"/>
        <v>11807860259.05451</v>
      </c>
      <c r="G88" s="98">
        <f>IFERROR(((E88/F88)-1)*100,IF(E88+F88&lt;&gt;0,100,0))</f>
        <v>8.8129653867947901</v>
      </c>
    </row>
    <row r="89" spans="1:7" s="63" customFormat="1" x14ac:dyDescent="0.2">
      <c r="A89" s="79" t="s">
        <v>95</v>
      </c>
      <c r="B89" s="98">
        <f>IFERROR((B75/B87)*100,IF(B75+B87&lt;&gt;0,100,0))</f>
        <v>71.928852795422387</v>
      </c>
      <c r="C89" s="98">
        <f>IFERROR((C75/C87)*100,IF(C75+C87&lt;&gt;0,100,0))</f>
        <v>70.969273014113597</v>
      </c>
      <c r="D89" s="98">
        <f>IFERROR(((B89/C89)-1)*100,IF(B89+C89&lt;&gt;0,100,0))</f>
        <v>1.3521059756635312</v>
      </c>
      <c r="E89" s="98">
        <f>IFERROR((E75/E87)*100,IF(E75+E87&lt;&gt;0,100,0))</f>
        <v>68.872932914107068</v>
      </c>
      <c r="F89" s="98">
        <f>IFERROR((F75/F87)*100,IF(F75+F87&lt;&gt;0,100,0))</f>
        <v>70.732578665735915</v>
      </c>
      <c r="G89" s="98">
        <f>IFERROR(((E89/F89)-1)*100,IF(E89+F89&lt;&gt;0,100,0))</f>
        <v>-2.6291219501795027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2023</v>
      </c>
      <c r="F94" s="131">
        <v>2022</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79832032.100999996</v>
      </c>
      <c r="C97" s="135">
        <v>45685466.381999999</v>
      </c>
      <c r="D97" s="65">
        <f>B97-C97</f>
        <v>34146565.718999997</v>
      </c>
      <c r="E97" s="135">
        <v>1856661619.3099999</v>
      </c>
      <c r="F97" s="135">
        <v>1038347179.096</v>
      </c>
      <c r="G97" s="80">
        <f>E97-F97</f>
        <v>818314440.21399999</v>
      </c>
    </row>
    <row r="98" spans="1:7" s="62" customFormat="1" ht="13.5" x14ac:dyDescent="0.2">
      <c r="A98" s="114" t="s">
        <v>88</v>
      </c>
      <c r="B98" s="66">
        <v>78603184.296000004</v>
      </c>
      <c r="C98" s="135">
        <v>44416521.163000003</v>
      </c>
      <c r="D98" s="65">
        <f>B98-C98</f>
        <v>34186663.133000001</v>
      </c>
      <c r="E98" s="135">
        <v>1861751554.569</v>
      </c>
      <c r="F98" s="135">
        <v>1018794872.42</v>
      </c>
      <c r="G98" s="80">
        <f>E98-F98</f>
        <v>842956682.14900005</v>
      </c>
    </row>
    <row r="99" spans="1:7" s="62" customFormat="1" ht="12" x14ac:dyDescent="0.2">
      <c r="A99" s="115" t="s">
        <v>16</v>
      </c>
      <c r="B99" s="65">
        <f>B97-B98</f>
        <v>1228847.8049999923</v>
      </c>
      <c r="C99" s="65">
        <f>C97-C98</f>
        <v>1268945.2189999968</v>
      </c>
      <c r="D99" s="82"/>
      <c r="E99" s="65">
        <f>E97-E98</f>
        <v>-5089935.2590000629</v>
      </c>
      <c r="F99" s="82">
        <f>F97-F98</f>
        <v>19552306.675999999</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28871431.265000001</v>
      </c>
      <c r="C102" s="135">
        <v>17692733.539000001</v>
      </c>
      <c r="D102" s="65">
        <f>B102-C102</f>
        <v>11178697.726</v>
      </c>
      <c r="E102" s="135">
        <v>525484776.67400002</v>
      </c>
      <c r="F102" s="135">
        <v>401539432.72600001</v>
      </c>
      <c r="G102" s="80">
        <f>E102-F102</f>
        <v>123945343.94800001</v>
      </c>
    </row>
    <row r="103" spans="1:7" s="16" customFormat="1" ht="13.5" x14ac:dyDescent="0.2">
      <c r="A103" s="79" t="s">
        <v>88</v>
      </c>
      <c r="B103" s="66">
        <v>30505262.594999999</v>
      </c>
      <c r="C103" s="135">
        <v>24795510.715999998</v>
      </c>
      <c r="D103" s="65">
        <f>B103-C103</f>
        <v>5709751.8790000007</v>
      </c>
      <c r="E103" s="135">
        <v>606723296.71399999</v>
      </c>
      <c r="F103" s="135">
        <v>456784175.18900001</v>
      </c>
      <c r="G103" s="80">
        <f>E103-F103</f>
        <v>149939121.52499998</v>
      </c>
    </row>
    <row r="104" spans="1:7" s="28" customFormat="1" ht="12" x14ac:dyDescent="0.2">
      <c r="A104" s="81" t="s">
        <v>16</v>
      </c>
      <c r="B104" s="65">
        <f>B102-B103</f>
        <v>-1633831.3299999982</v>
      </c>
      <c r="C104" s="65">
        <f>C102-C103</f>
        <v>-7102777.1769999973</v>
      </c>
      <c r="D104" s="82"/>
      <c r="E104" s="65">
        <f>E102-E103</f>
        <v>-81238520.039999962</v>
      </c>
      <c r="F104" s="82">
        <f>F102-F103</f>
        <v>-55244742.463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876.50292550408199</v>
      </c>
      <c r="C111" s="137">
        <v>823.759978089539</v>
      </c>
      <c r="D111" s="98">
        <f>IFERROR(((B111/C111)-1)*100,IF(B111+C111&lt;&gt;0,100,0))</f>
        <v>6.4027081695403831</v>
      </c>
      <c r="E111" s="84"/>
      <c r="F111" s="136">
        <v>876.50292550408199</v>
      </c>
      <c r="G111" s="136">
        <v>873.52986998972699</v>
      </c>
    </row>
    <row r="112" spans="1:7" s="16" customFormat="1" ht="12" x14ac:dyDescent="0.2">
      <c r="A112" s="79" t="s">
        <v>50</v>
      </c>
      <c r="B112" s="136">
        <v>863.99278847854498</v>
      </c>
      <c r="C112" s="137">
        <v>812.40479283007005</v>
      </c>
      <c r="D112" s="98">
        <f>IFERROR(((B112/C112)-1)*100,IF(B112+C112&lt;&gt;0,100,0))</f>
        <v>6.3500358569727799</v>
      </c>
      <c r="E112" s="84"/>
      <c r="F112" s="136">
        <v>863.99278847854498</v>
      </c>
      <c r="G112" s="136">
        <v>861.09805439700006</v>
      </c>
    </row>
    <row r="113" spans="1:7" s="16" customFormat="1" ht="12" x14ac:dyDescent="0.2">
      <c r="A113" s="79" t="s">
        <v>51</v>
      </c>
      <c r="B113" s="136">
        <v>940.11813010125604</v>
      </c>
      <c r="C113" s="137">
        <v>878.18901598995205</v>
      </c>
      <c r="D113" s="98">
        <f>IFERROR(((B113/C113)-1)*100,IF(B113+C113&lt;&gt;0,100,0))</f>
        <v>7.0519117164649758</v>
      </c>
      <c r="E113" s="84"/>
      <c r="F113" s="136">
        <v>940.11813010125604</v>
      </c>
      <c r="G113" s="136">
        <v>936.43186033066604</v>
      </c>
    </row>
    <row r="114" spans="1:7" s="28" customFormat="1" ht="12" x14ac:dyDescent="0.2">
      <c r="A114" s="81" t="s">
        <v>52</v>
      </c>
      <c r="B114" s="85"/>
      <c r="C114" s="84"/>
      <c r="D114" s="86"/>
      <c r="E114" s="84"/>
      <c r="F114" s="71"/>
      <c r="G114" s="71"/>
    </row>
    <row r="115" spans="1:7" s="16" customFormat="1" ht="12" x14ac:dyDescent="0.2">
      <c r="A115" s="79" t="s">
        <v>56</v>
      </c>
      <c r="B115" s="136">
        <v>663.48388823913399</v>
      </c>
      <c r="C115" s="137">
        <v>624.85219950176395</v>
      </c>
      <c r="D115" s="98">
        <f>IFERROR(((B115/C115)-1)*100,IF(B115+C115&lt;&gt;0,100,0))</f>
        <v>6.1825322481338318</v>
      </c>
      <c r="E115" s="84"/>
      <c r="F115" s="136">
        <v>663.48388823913399</v>
      </c>
      <c r="G115" s="136">
        <v>662.47986615233299</v>
      </c>
    </row>
    <row r="116" spans="1:7" s="16" customFormat="1" ht="12" x14ac:dyDescent="0.2">
      <c r="A116" s="79" t="s">
        <v>57</v>
      </c>
      <c r="B116" s="136">
        <v>871.91085163917899</v>
      </c>
      <c r="C116" s="137">
        <v>813.75490950844699</v>
      </c>
      <c r="D116" s="98">
        <f>IFERROR(((B116/C116)-1)*100,IF(B116+C116&lt;&gt;0,100,0))</f>
        <v>7.1466164383403141</v>
      </c>
      <c r="E116" s="84"/>
      <c r="F116" s="136">
        <v>871.91085163917899</v>
      </c>
      <c r="G116" s="136">
        <v>870.59127875647005</v>
      </c>
    </row>
    <row r="117" spans="1:7" s="16" customFormat="1" ht="12" x14ac:dyDescent="0.2">
      <c r="A117" s="79" t="s">
        <v>59</v>
      </c>
      <c r="B117" s="136">
        <v>999.72601725268703</v>
      </c>
      <c r="C117" s="137">
        <v>924.25052621310795</v>
      </c>
      <c r="D117" s="98">
        <f>IFERROR(((B117/C117)-1)*100,IF(B117+C117&lt;&gt;0,100,0))</f>
        <v>8.1661290850243429</v>
      </c>
      <c r="E117" s="84"/>
      <c r="F117" s="136">
        <v>999.72601725268703</v>
      </c>
      <c r="G117" s="136">
        <v>997.44059098568403</v>
      </c>
    </row>
    <row r="118" spans="1:7" s="16" customFormat="1" ht="12" x14ac:dyDescent="0.2">
      <c r="A118" s="79" t="s">
        <v>58</v>
      </c>
      <c r="B118" s="136">
        <v>928.968223234682</v>
      </c>
      <c r="C118" s="137">
        <v>887.58218093151004</v>
      </c>
      <c r="D118" s="98">
        <f>IFERROR(((B118/C118)-1)*100,IF(B118+C118&lt;&gt;0,100,0))</f>
        <v>4.6627842685775578</v>
      </c>
      <c r="E118" s="84"/>
      <c r="F118" s="136">
        <v>928.968223234682</v>
      </c>
      <c r="G118" s="136">
        <v>923.15436186116904</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2023</v>
      </c>
      <c r="F124" s="131">
        <v>2022</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6</v>
      </c>
      <c r="F126" s="66">
        <v>6</v>
      </c>
      <c r="G126" s="98">
        <f>IFERROR(((E126/F126)-1)*100,IF(E126+F126&lt;&gt;0,100,0))</f>
        <v>0</v>
      </c>
    </row>
    <row r="127" spans="1:7" s="16" customFormat="1" ht="12" x14ac:dyDescent="0.2">
      <c r="A127" s="79" t="s">
        <v>72</v>
      </c>
      <c r="B127" s="67">
        <v>283</v>
      </c>
      <c r="C127" s="66">
        <v>734</v>
      </c>
      <c r="D127" s="98">
        <f>IFERROR(((B127/C127)-1)*100,IF(B127+C127&lt;&gt;0,100,0))</f>
        <v>-61.444141689373296</v>
      </c>
      <c r="E127" s="66">
        <v>5554</v>
      </c>
      <c r="F127" s="66">
        <v>5168</v>
      </c>
      <c r="G127" s="98">
        <f>IFERROR(((E127/F127)-1)*100,IF(E127+F127&lt;&gt;0,100,0))</f>
        <v>7.4690402476780271</v>
      </c>
    </row>
    <row r="128" spans="1:7" s="16" customFormat="1" ht="12" x14ac:dyDescent="0.2">
      <c r="A128" s="79" t="s">
        <v>74</v>
      </c>
      <c r="B128" s="67">
        <v>23</v>
      </c>
      <c r="C128" s="66">
        <v>54</v>
      </c>
      <c r="D128" s="98">
        <f>IFERROR(((B128/C128)-1)*100,IF(B128+C128&lt;&gt;0,100,0))</f>
        <v>-57.407407407407405</v>
      </c>
      <c r="E128" s="66">
        <v>145</v>
      </c>
      <c r="F128" s="66">
        <v>154</v>
      </c>
      <c r="G128" s="98">
        <f>IFERROR(((E128/F128)-1)*100,IF(E128+F128&lt;&gt;0,100,0))</f>
        <v>-5.844155844155841</v>
      </c>
    </row>
    <row r="129" spans="1:7" s="28" customFormat="1" ht="12" x14ac:dyDescent="0.2">
      <c r="A129" s="81" t="s">
        <v>34</v>
      </c>
      <c r="B129" s="82">
        <f>SUM(B126:B128)</f>
        <v>306</v>
      </c>
      <c r="C129" s="82">
        <f>SUM(C126:C128)</f>
        <v>788</v>
      </c>
      <c r="D129" s="98">
        <f>IFERROR(((B129/C129)-1)*100,IF(B129+C129&lt;&gt;0,100,0))</f>
        <v>-61.167512690355331</v>
      </c>
      <c r="E129" s="82">
        <f>SUM(E126:E128)</f>
        <v>5705</v>
      </c>
      <c r="F129" s="82">
        <f>SUM(F126:F128)</f>
        <v>5328</v>
      </c>
      <c r="G129" s="98">
        <f>IFERROR(((E129/F129)-1)*100,IF(E129+F129&lt;&gt;0,100,0))</f>
        <v>7.0758258258258211</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18</v>
      </c>
      <c r="C132" s="66">
        <v>21</v>
      </c>
      <c r="D132" s="98">
        <f>IFERROR(((B132/C132)-1)*100,IF(B132+C132&lt;&gt;0,100,0))</f>
        <v>-14.28571428571429</v>
      </c>
      <c r="E132" s="66">
        <v>268</v>
      </c>
      <c r="F132" s="66">
        <v>280</v>
      </c>
      <c r="G132" s="98">
        <f>IFERROR(((E132/F132)-1)*100,IF(E132+F132&lt;&gt;0,100,0))</f>
        <v>-4.2857142857142811</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18</v>
      </c>
      <c r="C134" s="82">
        <f>SUM(C132:C133)</f>
        <v>21</v>
      </c>
      <c r="D134" s="98">
        <f>IFERROR(((B134/C134)-1)*100,IF(B134+C134&lt;&gt;0,100,0))</f>
        <v>-14.28571428571429</v>
      </c>
      <c r="E134" s="82">
        <f>SUM(E132:E133)</f>
        <v>268</v>
      </c>
      <c r="F134" s="82">
        <f>SUM(F132:F133)</f>
        <v>280</v>
      </c>
      <c r="G134" s="98">
        <f>IFERROR(((E134/F134)-1)*100,IF(E134+F134&lt;&gt;0,100,0))</f>
        <v>-4.2857142857142811</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830</v>
      </c>
      <c r="F137" s="66">
        <v>222</v>
      </c>
      <c r="G137" s="98">
        <f>IFERROR(((E137/F137)-1)*100,IF(E137+F137&lt;&gt;0,100,0))</f>
        <v>273.87387387387389</v>
      </c>
    </row>
    <row r="138" spans="1:7" s="16" customFormat="1" ht="12" x14ac:dyDescent="0.2">
      <c r="A138" s="79" t="s">
        <v>72</v>
      </c>
      <c r="B138" s="67">
        <v>139461</v>
      </c>
      <c r="C138" s="66">
        <v>696748</v>
      </c>
      <c r="D138" s="98">
        <f>IFERROR(((B138/C138)-1)*100,IF(B138+C138&lt;&gt;0,100,0))</f>
        <v>-79.984011435985451</v>
      </c>
      <c r="E138" s="66">
        <v>5780354</v>
      </c>
      <c r="F138" s="66">
        <v>5071755</v>
      </c>
      <c r="G138" s="98">
        <f>IFERROR(((E138/F138)-1)*100,IF(E138+F138&lt;&gt;0,100,0))</f>
        <v>13.971475357149554</v>
      </c>
    </row>
    <row r="139" spans="1:7" s="16" customFormat="1" ht="12" x14ac:dyDescent="0.2">
      <c r="A139" s="79" t="s">
        <v>74</v>
      </c>
      <c r="B139" s="67">
        <v>257</v>
      </c>
      <c r="C139" s="66">
        <v>2035</v>
      </c>
      <c r="D139" s="98">
        <f>IFERROR(((B139/C139)-1)*100,IF(B139+C139&lt;&gt;0,100,0))</f>
        <v>-87.371007371007366</v>
      </c>
      <c r="E139" s="66">
        <v>7090</v>
      </c>
      <c r="F139" s="66">
        <v>7278</v>
      </c>
      <c r="G139" s="98">
        <f>IFERROR(((E139/F139)-1)*100,IF(E139+F139&lt;&gt;0,100,0))</f>
        <v>-2.5831272327562549</v>
      </c>
    </row>
    <row r="140" spans="1:7" s="16" customFormat="1" ht="12" x14ac:dyDescent="0.2">
      <c r="A140" s="81" t="s">
        <v>34</v>
      </c>
      <c r="B140" s="82">
        <f>SUM(B137:B139)</f>
        <v>139718</v>
      </c>
      <c r="C140" s="82">
        <f>SUM(C137:C139)</f>
        <v>698783</v>
      </c>
      <c r="D140" s="98">
        <f>IFERROR(((B140/C140)-1)*100,IF(B140+C140&lt;&gt;0,100,0))</f>
        <v>-80.005523889390545</v>
      </c>
      <c r="E140" s="82">
        <f>SUM(E137:E139)</f>
        <v>5788274</v>
      </c>
      <c r="F140" s="82">
        <f>SUM(F137:F139)</f>
        <v>5079255</v>
      </c>
      <c r="G140" s="98">
        <f>IFERROR(((E140/F140)-1)*100,IF(E140+F140&lt;&gt;0,100,0))</f>
        <v>13.959114082675516</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12500</v>
      </c>
      <c r="C143" s="66">
        <v>21500</v>
      </c>
      <c r="D143" s="98">
        <f>IFERROR(((B143/C143)-1)*100,)</f>
        <v>-41.860465116279066</v>
      </c>
      <c r="E143" s="66">
        <v>129901</v>
      </c>
      <c r="F143" s="66">
        <v>205397</v>
      </c>
      <c r="G143" s="98">
        <f>IFERROR(((E143/F143)-1)*100,)</f>
        <v>-36.75613567871001</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12500</v>
      </c>
      <c r="C145" s="82">
        <f>SUM(C143:C144)</f>
        <v>21500</v>
      </c>
      <c r="D145" s="98">
        <f>IFERROR(((B145/C145)-1)*100,)</f>
        <v>-41.860465116279066</v>
      </c>
      <c r="E145" s="82">
        <f>SUM(E143:E144)</f>
        <v>129901</v>
      </c>
      <c r="F145" s="82">
        <f>SUM(F143:F144)</f>
        <v>205397</v>
      </c>
      <c r="G145" s="98">
        <f>IFERROR(((E145/F145)-1)*100,)</f>
        <v>-36.75613567871001</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19078.7575</v>
      </c>
      <c r="F148" s="66">
        <v>5233.7470000000003</v>
      </c>
      <c r="G148" s="98">
        <f>IFERROR(((E148/F148)-1)*100,IF(E148+F148&lt;&gt;0,100,0))</f>
        <v>264.5334308288115</v>
      </c>
    </row>
    <row r="149" spans="1:7" s="32" customFormat="1" x14ac:dyDescent="0.2">
      <c r="A149" s="79" t="s">
        <v>72</v>
      </c>
      <c r="B149" s="67">
        <v>12255349.5288</v>
      </c>
      <c r="C149" s="66">
        <v>62867482.457999997</v>
      </c>
      <c r="D149" s="98">
        <f>IFERROR(((B149/C149)-1)*100,IF(B149+C149&lt;&gt;0,100,0))</f>
        <v>-80.506059651764403</v>
      </c>
      <c r="E149" s="66">
        <v>508400237.42671001</v>
      </c>
      <c r="F149" s="66">
        <v>470984722.89284003</v>
      </c>
      <c r="G149" s="98">
        <f>IFERROR(((E149/F149)-1)*100,IF(E149+F149&lt;&gt;0,100,0))</f>
        <v>7.9441036439695578</v>
      </c>
    </row>
    <row r="150" spans="1:7" s="32" customFormat="1" x14ac:dyDescent="0.2">
      <c r="A150" s="79" t="s">
        <v>74</v>
      </c>
      <c r="B150" s="67">
        <v>2039209.74</v>
      </c>
      <c r="C150" s="66">
        <v>13051461.970000001</v>
      </c>
      <c r="D150" s="98">
        <f>IFERROR(((B150/C150)-1)*100,IF(B150+C150&lt;&gt;0,100,0))</f>
        <v>-84.375622097453046</v>
      </c>
      <c r="E150" s="66">
        <v>46825395.600000001</v>
      </c>
      <c r="F150" s="66">
        <v>50141454.609999999</v>
      </c>
      <c r="G150" s="98">
        <f>IFERROR(((E150/F150)-1)*100,IF(E150+F150&lt;&gt;0,100,0))</f>
        <v>-6.6134080787888738</v>
      </c>
    </row>
    <row r="151" spans="1:7" s="16" customFormat="1" ht="12" x14ac:dyDescent="0.2">
      <c r="A151" s="81" t="s">
        <v>34</v>
      </c>
      <c r="B151" s="82">
        <f>SUM(B148:B150)</f>
        <v>14294559.2688</v>
      </c>
      <c r="C151" s="82">
        <f>SUM(C148:C150)</f>
        <v>75918944.428000003</v>
      </c>
      <c r="D151" s="98">
        <f>IFERROR(((B151/C151)-1)*100,IF(B151+C151&lt;&gt;0,100,0))</f>
        <v>-81.171288172536876</v>
      </c>
      <c r="E151" s="82">
        <f>SUM(E148:E150)</f>
        <v>555244711.78420997</v>
      </c>
      <c r="F151" s="82">
        <f>SUM(F148:F150)</f>
        <v>521131411.24984002</v>
      </c>
      <c r="G151" s="98">
        <f>IFERROR(((E151/F151)-1)*100,IF(E151+F151&lt;&gt;0,100,0))</f>
        <v>6.5460073597473967</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8137.0050000000001</v>
      </c>
      <c r="C154" s="66">
        <v>33901.5</v>
      </c>
      <c r="D154" s="98">
        <f>IFERROR(((B154/C154)-1)*100,IF(B154+C154&lt;&gt;0,100,0))</f>
        <v>-75.998097429317284</v>
      </c>
      <c r="E154" s="66">
        <v>218677.06049999999</v>
      </c>
      <c r="F154" s="66">
        <v>345586.24164000002</v>
      </c>
      <c r="G154" s="98">
        <f>IFERROR(((E154/F154)-1)*100,IF(E154+F154&lt;&gt;0,100,0))</f>
        <v>-36.722868519807093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8137.0050000000001</v>
      </c>
      <c r="C156" s="82">
        <f>SUM(C154:C155)</f>
        <v>33901.5</v>
      </c>
      <c r="D156" s="98">
        <f>IFERROR(((B156/C156)-1)*100,IF(B156+C156&lt;&gt;0,100,0))</f>
        <v>-75.998097429317284</v>
      </c>
      <c r="E156" s="82">
        <f>SUM(E154:E155)</f>
        <v>218677.06049999999</v>
      </c>
      <c r="F156" s="82">
        <f>SUM(F154:F155)</f>
        <v>345586.24164000002</v>
      </c>
      <c r="G156" s="98">
        <f>IFERROR(((E156/F156)-1)*100,IF(E156+F156&lt;&gt;0,100,0))</f>
        <v>-36.722868519807093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0</v>
      </c>
      <c r="C159" s="66">
        <v>215</v>
      </c>
      <c r="D159" s="98">
        <f>IFERROR(((B159/C159)-1)*100,IF(B159+C159&lt;&gt;0,100,0))</f>
        <v>-100</v>
      </c>
      <c r="E159" s="78"/>
      <c r="F159" s="78"/>
      <c r="G159" s="65"/>
    </row>
    <row r="160" spans="1:7" s="16" customFormat="1" ht="12" x14ac:dyDescent="0.2">
      <c r="A160" s="79" t="s">
        <v>72</v>
      </c>
      <c r="B160" s="67">
        <v>1566458</v>
      </c>
      <c r="C160" s="66">
        <v>1645940</v>
      </c>
      <c r="D160" s="98">
        <f>IFERROR(((B160/C160)-1)*100,IF(B160+C160&lt;&gt;0,100,0))</f>
        <v>-4.8289731095908728</v>
      </c>
      <c r="E160" s="78"/>
      <c r="F160" s="78"/>
      <c r="G160" s="65"/>
    </row>
    <row r="161" spans="1:7" s="16" customFormat="1" ht="12" x14ac:dyDescent="0.2">
      <c r="A161" s="79" t="s">
        <v>74</v>
      </c>
      <c r="B161" s="67">
        <v>1960</v>
      </c>
      <c r="C161" s="66">
        <v>1784</v>
      </c>
      <c r="D161" s="98">
        <f>IFERROR(((B161/C161)-1)*100,IF(B161+C161&lt;&gt;0,100,0))</f>
        <v>9.8654708520179426</v>
      </c>
      <c r="E161" s="78"/>
      <c r="F161" s="78"/>
      <c r="G161" s="65"/>
    </row>
    <row r="162" spans="1:7" s="28" customFormat="1" ht="12" x14ac:dyDescent="0.2">
      <c r="A162" s="81" t="s">
        <v>34</v>
      </c>
      <c r="B162" s="82">
        <f>SUM(B159:B161)</f>
        <v>1568418</v>
      </c>
      <c r="C162" s="82">
        <f>SUM(C159:C161)</f>
        <v>1647939</v>
      </c>
      <c r="D162" s="98">
        <f>IFERROR(((B162/C162)-1)*100,IF(B162+C162&lt;&gt;0,100,0))</f>
        <v>-4.8254820111666703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130277</v>
      </c>
      <c r="C165" s="66">
        <v>162238</v>
      </c>
      <c r="D165" s="98">
        <f>IFERROR(((B165/C165)-1)*100,IF(B165+C165&lt;&gt;0,100,0))</f>
        <v>-19.700070267138404</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130277</v>
      </c>
      <c r="C167" s="82">
        <f>SUM(C165:C166)</f>
        <v>162238</v>
      </c>
      <c r="D167" s="98">
        <f>IFERROR(((B167/C167)-1)*100,IF(B167+C167&lt;&gt;0,100,0))</f>
        <v>-19.700070267138404</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2023</v>
      </c>
      <c r="F173" s="131">
        <v>2022</v>
      </c>
      <c r="G173" s="50" t="s">
        <v>7</v>
      </c>
    </row>
    <row r="174" spans="1:7" x14ac:dyDescent="0.2">
      <c r="A174" s="102" t="s">
        <v>33</v>
      </c>
      <c r="B174" s="104"/>
      <c r="C174" s="104"/>
      <c r="D174" s="105"/>
      <c r="E174" s="106"/>
      <c r="F174" s="106"/>
      <c r="G174" s="107"/>
    </row>
    <row r="175" spans="1:7" x14ac:dyDescent="0.2">
      <c r="A175" s="101" t="s">
        <v>31</v>
      </c>
      <c r="B175" s="112">
        <v>9572</v>
      </c>
      <c r="C175" s="113">
        <v>7470</v>
      </c>
      <c r="D175" s="111">
        <f>IFERROR(((B175/C175)-1)*100,IF(B175+C175&lt;&gt;0,100,0))</f>
        <v>28.139223560910299</v>
      </c>
      <c r="E175" s="113">
        <v>187084</v>
      </c>
      <c r="F175" s="113">
        <v>153581</v>
      </c>
      <c r="G175" s="111">
        <f>IFERROR(((E175/F175)-1)*100,IF(E175+F175&lt;&gt;0,100,0))</f>
        <v>21.814547372396319</v>
      </c>
    </row>
    <row r="176" spans="1:7" x14ac:dyDescent="0.2">
      <c r="A176" s="101" t="s">
        <v>32</v>
      </c>
      <c r="B176" s="112">
        <v>89614</v>
      </c>
      <c r="C176" s="113">
        <v>53815</v>
      </c>
      <c r="D176" s="111">
        <f t="shared" ref="D176:D178" si="5">IFERROR(((B176/C176)-1)*100,IF(B176+C176&lt;&gt;0,100,0))</f>
        <v>66.522345071076842</v>
      </c>
      <c r="E176" s="113">
        <v>1002044</v>
      </c>
      <c r="F176" s="113">
        <v>997984</v>
      </c>
      <c r="G176" s="111">
        <f>IFERROR(((E176/F176)-1)*100,IF(E176+F176&lt;&gt;0,100,0))</f>
        <v>0.40682014942123867</v>
      </c>
    </row>
    <row r="177" spans="1:7" x14ac:dyDescent="0.2">
      <c r="A177" s="101" t="s">
        <v>92</v>
      </c>
      <c r="B177" s="112">
        <v>34660092</v>
      </c>
      <c r="C177" s="113">
        <v>24721284</v>
      </c>
      <c r="D177" s="111">
        <f t="shared" si="5"/>
        <v>40.203445743352177</v>
      </c>
      <c r="E177" s="113">
        <v>417415228</v>
      </c>
      <c r="F177" s="113">
        <v>387651680</v>
      </c>
      <c r="G177" s="111">
        <f>IFERROR(((E177/F177)-1)*100,IF(E177+F177&lt;&gt;0,100,0))</f>
        <v>7.67791023116422</v>
      </c>
    </row>
    <row r="178" spans="1:7" x14ac:dyDescent="0.2">
      <c r="A178" s="101" t="s">
        <v>93</v>
      </c>
      <c r="B178" s="112">
        <v>109268</v>
      </c>
      <c r="C178" s="113">
        <v>105413</v>
      </c>
      <c r="D178" s="111">
        <f t="shared" si="5"/>
        <v>3.6570441975847467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305</v>
      </c>
      <c r="C181" s="113">
        <v>514</v>
      </c>
      <c r="D181" s="111">
        <f t="shared" ref="D181:D184" si="6">IFERROR(((B181/C181)-1)*100,IF(B181+C181&lt;&gt;0,100,0))</f>
        <v>-40.661478599221788</v>
      </c>
      <c r="E181" s="113">
        <v>5113</v>
      </c>
      <c r="F181" s="113">
        <v>7418</v>
      </c>
      <c r="G181" s="111">
        <f t="shared" ref="G181" si="7">IFERROR(((E181/F181)-1)*100,IF(E181+F181&lt;&gt;0,100,0))</f>
        <v>-31.073065516311672</v>
      </c>
    </row>
    <row r="182" spans="1:7" x14ac:dyDescent="0.2">
      <c r="A182" s="101" t="s">
        <v>32</v>
      </c>
      <c r="B182" s="112">
        <v>3806</v>
      </c>
      <c r="C182" s="113">
        <v>5554</v>
      </c>
      <c r="D182" s="111">
        <f t="shared" si="6"/>
        <v>-31.472812387468498</v>
      </c>
      <c r="E182" s="113">
        <v>59452</v>
      </c>
      <c r="F182" s="113">
        <v>105787</v>
      </c>
      <c r="G182" s="111">
        <f t="shared" ref="G182" si="8">IFERROR(((E182/F182)-1)*100,IF(E182+F182&lt;&gt;0,100,0))</f>
        <v>-43.800277916946314</v>
      </c>
    </row>
    <row r="183" spans="1:7" x14ac:dyDescent="0.2">
      <c r="A183" s="101" t="s">
        <v>92</v>
      </c>
      <c r="B183" s="112">
        <v>61417</v>
      </c>
      <c r="C183" s="113">
        <v>94817</v>
      </c>
      <c r="D183" s="111">
        <f t="shared" si="6"/>
        <v>-35.225750656527843</v>
      </c>
      <c r="E183" s="113">
        <v>678110</v>
      </c>
      <c r="F183" s="113">
        <v>2123008</v>
      </c>
      <c r="G183" s="111">
        <f t="shared" ref="G183" si="9">IFERROR(((E183/F183)-1)*100,IF(E183+F183&lt;&gt;0,100,0))</f>
        <v>-68.058999306644168</v>
      </c>
    </row>
    <row r="184" spans="1:7" x14ac:dyDescent="0.2">
      <c r="A184" s="101" t="s">
        <v>93</v>
      </c>
      <c r="B184" s="112">
        <v>32328</v>
      </c>
      <c r="C184" s="113">
        <v>40459</v>
      </c>
      <c r="D184" s="111">
        <f t="shared" si="6"/>
        <v>-20.096888207815322</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2023-05-15T15:18:00Z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