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8D58E1B-F6C1-4ADE-91D8-3BFB8EA36AC7}"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<sst xmlns="http://schemas.openxmlformats.org/spreadsheetml/2006/main" count="270" uniqueCount="102">
  <si>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</si>
  <si>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</si>
  <si>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</si>
  <si>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</si>
  <si>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</si>
  <si>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</si>
  <si>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</si>
  <si>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</si>
  <si>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</si>
  <si>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</si>
  <si>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</si>
  <si>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</si>
  <si>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</si>
  <si>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</si>
  <si>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</si>
  <si>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</si>
  <si>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</si>
  <si>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</si>
  <si>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</si>
  <si>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</si>
  <si>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</si>
  <si>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</si>
  <si>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</si>
  <si>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</si>
  <si>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</si>
  <si>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</si>
  <si>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</si>
  <si>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</si>
  <si>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</si>
  <si>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</si>
  <si>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</si>
  <si>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</si>
  <si>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</si>
  <si>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</si>
  <si>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</si>
  <si>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</si>
  <si>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</si>
  <si>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</si>
  <si>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</si>
  <si>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</si>
  <si>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</si>
  <si>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</si>
  <si>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</si>
  <si>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</si>
  <si>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</si>
  <si>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</si>
  <si>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</si>
  <si>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</si>
  <si>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</si>
  <si>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</si>
  <si>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</si>
  <si>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</si>
  <si>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</si>
  <si>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</si>
  <si>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</si>
  <si>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</si>
  <si>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</si>
  <si>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</si>
  <si>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</si>
  <si>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</si>
  <si>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</si>
  <si>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</si>
  <si>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</si>
  <si>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</si>
  <si>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</si>
  <si>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</si>
  <si>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</si>
  <si>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</si>
  <si>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</si>
  <si>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</si>
  <si>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</si>
  <si>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</si>
  <si>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</si>
  <si>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</si>
  <si>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</si>
  <si>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</si>
  <si>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</si>
  <si>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</si>
  <si>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</si>
  <si>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</si>
  <si>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</si>
  <si>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</si>
  <si>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</si>
  <si>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</si>
  <si>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</si>
  <si>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</si>
  <si>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</si>
  <si>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</si>
  <si>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</si>
  <si>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</si>
  <si>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</si>
  <si>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</si>
  <si>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</si>
  <si>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</si>
  <si>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</si>
  <si>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</si>
  <si>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</si>
  <si>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</si>
  <si>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</si>
  <si>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26 May 2023</t>
  </si>
  <si>
    <t>26.05.2023</t>
  </si>
  <si>
    <t>27.05.2022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</si>
</sst>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1645627</v>
      </c>
      <c r="C11" s="67">
        <v>1585235</v>
      </c>
      <c r="D11" s="98">
        <f>IFERROR(((B11/C11)-1)*100,IF(B11+C11&lt;&gt;0,100,0))</f>
        <v>3.8096559816052533</v>
      </c>
      <c r="E11" s="67">
        <v>30914827</v>
      </c>
      <c r="F11" s="67">
        <v>34780178</v>
      </c>
      <c r="G11" s="98">
        <f>IFERROR(((E11/F11)-1)*100,IF(E11+F11&lt;&gt;0,100,0))</f>
        <v>-11.113660775399136</v>
      </c>
    </row>
    <row r="12" spans="1:7" s="16" customFormat="1" ht="12" x14ac:dyDescent="0.2">
      <c r="A12" s="64" t="s">
        <v>9</v>
      </c>
      <c r="B12" s="67">
        <v>1368807.4569999999</v>
      </c>
      <c r="C12" s="67">
        <v>1538063.5079999999</v>
      </c>
      <c r="D12" s="98">
        <f>IFERROR(((B12/C12)-1)*100,IF(B12+C12&lt;&gt;0,100,0))</f>
        <v>-11.004490394553979</v>
      </c>
      <c r="E12" s="67">
        <v>31504446.340999998</v>
      </c>
      <c r="F12" s="67">
        <v>34179888.137999997</v>
      </c>
      <c r="G12" s="98">
        <f>IFERROR(((E12/F12)-1)*100,IF(E12+F12&lt;&gt;0,100,0))</f>
        <v>-7.8275323377244632</v>
      </c>
    </row>
    <row r="13" spans="1:7" s="16" customFormat="1" ht="12" x14ac:dyDescent="0.2">
      <c r="A13" s="64" t="s">
        <v>10</v>
      </c>
      <c r="B13" s="67">
        <v>102106528.143884</v>
      </c>
      <c r="C13" s="67">
        <v>108118569.013289</v>
      </c>
      <c r="D13" s="98">
        <f>IFERROR(((B13/C13)-1)*100,IF(B13+C13&lt;&gt;0,100,0))</f>
        <v>-5.5605997418131325</v>
      </c>
      <c r="E13" s="67">
        <v>2262421056.6313</v>
      </c>
      <c r="F13" s="67">
        <v>2532638398.0370498</v>
      </c>
      <c r="G13" s="98">
        <f>IFERROR(((E13/F13)-1)*100,IF(E13+F13&lt;&gt;0,100,0))</f>
        <v>-10.669400796228345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535</v>
      </c>
      <c r="C16" s="67">
        <v>360</v>
      </c>
      <c r="D16" s="98">
        <f>IFERROR(((B16/C16)-1)*100,IF(B16+C16&lt;&gt;0,100,0))</f>
        <v>48.611111111111114</v>
      </c>
      <c r="E16" s="67">
        <v>8072</v>
      </c>
      <c r="F16" s="67">
        <v>8136</v>
      </c>
      <c r="G16" s="98">
        <f>IFERROR(((E16/F16)-1)*100,IF(E16+F16&lt;&gt;0,100,0))</f>
        <v>-0.78662733529990536</v>
      </c>
    </row>
    <row r="17" spans="1:7" s="16" customFormat="1" ht="12" x14ac:dyDescent="0.2">
      <c r="A17" s="64" t="s">
        <v>9</v>
      </c>
      <c r="B17" s="67">
        <v>128821.955</v>
      </c>
      <c r="C17" s="67">
        <v>136200.125</v>
      </c>
      <c r="D17" s="98">
        <f>IFERROR(((B17/C17)-1)*100,IF(B17+C17&lt;&gt;0,100,0))</f>
        <v>-5.4171536186181868</v>
      </c>
      <c r="E17" s="67">
        <v>3558774.6770000001</v>
      </c>
      <c r="F17" s="67">
        <v>3665511.1889999998</v>
      </c>
      <c r="G17" s="98">
        <f>IFERROR(((E17/F17)-1)*100,IF(E17+F17&lt;&gt;0,100,0))</f>
        <v>-2.9119134138864466</v>
      </c>
    </row>
    <row r="18" spans="1:7" s="16" customFormat="1" ht="12" x14ac:dyDescent="0.2">
      <c r="A18" s="64" t="s">
        <v>10</v>
      </c>
      <c r="B18" s="67">
        <v>10621035.299324499</v>
      </c>
      <c r="C18" s="67">
        <v>12155630.9219948</v>
      </c>
      <c r="D18" s="98">
        <f>IFERROR(((B18/C18)-1)*100,IF(B18+C18&lt;&gt;0,100,0))</f>
        <v>-12.624565787807462</v>
      </c>
      <c r="E18" s="67">
        <v>205970508.20472601</v>
      </c>
      <c r="F18" s="67">
        <v>238602775.36170101</v>
      </c>
      <c r="G18" s="98">
        <f>IFERROR(((E18/F18)-1)*100,IF(E18+F18&lt;&gt;0,100,0))</f>
        <v>-13.676398821223824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13228972.32119</v>
      </c>
      <c r="C24" s="66">
        <v>10966846.782470001</v>
      </c>
      <c r="D24" s="65">
        <f>B24-C24</f>
        <v>2262125.5387199987</v>
      </c>
      <c r="E24" s="67">
        <v>316411351.12967002</v>
      </c>
      <c r="F24" s="67">
        <v>410838299.86232001</v>
      </c>
      <c r="G24" s="65">
        <f>E24-F24</f>
        <v>-94426948.732649982</v>
      </c>
    </row>
    <row r="25" spans="1:7" s="16" customFormat="1" ht="12" x14ac:dyDescent="0.2">
      <c r="A25" s="68" t="s">
        <v>15</v>
      </c>
      <c r="B25" s="66">
        <v>18499235.277150001</v>
      </c>
      <c r="C25" s="66">
        <v>17107677.42718</v>
      </c>
      <c r="D25" s="65">
        <f>B25-C25</f>
        <v>1391557.8499700017</v>
      </c>
      <c r="E25" s="67">
        <v>346177053.58216</v>
      </c>
      <c r="F25" s="67">
        <v>418981390.51633</v>
      </c>
      <c r="G25" s="65">
        <f>E25-F25</f>
        <v>-72804336.934170008</v>
      </c>
    </row>
    <row r="26" spans="1:7" s="28" customFormat="1" ht="12" x14ac:dyDescent="0.2">
      <c r="A26" s="69" t="s">
        <v>16</v>
      </c>
      <c r="B26" s="70">
        <f>B24-B25</f>
        <v>-5270262.9559600018</v>
      </c>
      <c r="C26" s="70">
        <f>C24-C25</f>
        <v>-6140830.6447099987</v>
      </c>
      <c r="D26" s="70"/>
      <c r="E26" s="70">
        <f>E24-E25</f>
        <v>-29765702.452489972</v>
      </c>
      <c r="F26" s="70">
        <f>F24-F25</f>
        <v>-8143090.6540099978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76589.535184070002</v>
      </c>
      <c r="C33" s="132">
        <v>70485.463895499997</v>
      </c>
      <c r="D33" s="98">
        <f t="shared" ref="D33:D42" si="0">IFERROR(((B33/C33)-1)*100,IF(B33+C33&lt;&gt;0,100,0))</f>
        <v>8.6600427254330814</v>
      </c>
      <c r="E33" s="64"/>
      <c r="F33" s="132">
        <v>78206.14</v>
      </c>
      <c r="G33" s="132">
        <v>75373.899999999994</v>
      </c>
    </row>
    <row r="34" spans="1:7" s="16" customFormat="1" ht="12" x14ac:dyDescent="0.2">
      <c r="A34" s="64" t="s">
        <v>23</v>
      </c>
      <c r="B34" s="132">
        <v>72972.160505220003</v>
      </c>
      <c r="C34" s="132">
        <v>78967.22468241</v>
      </c>
      <c r="D34" s="98">
        <f t="shared" si="0"/>
        <v>-7.5918385143974865</v>
      </c>
      <c r="E34" s="64"/>
      <c r="F34" s="132">
        <v>74393.97</v>
      </c>
      <c r="G34" s="132">
        <v>71996.53</v>
      </c>
    </row>
    <row r="35" spans="1:7" s="16" customFormat="1" ht="12" x14ac:dyDescent="0.2">
      <c r="A35" s="64" t="s">
        <v>24</v>
      </c>
      <c r="B35" s="132">
        <v>65740.246835950005</v>
      </c>
      <c r="C35" s="132">
        <v>68989.215138290005</v>
      </c>
      <c r="D35" s="98">
        <f t="shared" si="0"/>
        <v>-4.7093858015740402</v>
      </c>
      <c r="E35" s="64"/>
      <c r="F35" s="132">
        <v>66942.3</v>
      </c>
      <c r="G35" s="132">
        <v>65402.34</v>
      </c>
    </row>
    <row r="36" spans="1:7" s="16" customFormat="1" ht="12" x14ac:dyDescent="0.2">
      <c r="A36" s="64" t="s">
        <v>25</v>
      </c>
      <c r="B36" s="132">
        <v>71404.272528539994</v>
      </c>
      <c r="C36" s="132">
        <v>63882.80884433</v>
      </c>
      <c r="D36" s="98">
        <f t="shared" si="0"/>
        <v>11.773846235437668</v>
      </c>
      <c r="E36" s="64"/>
      <c r="F36" s="132">
        <v>73176.070000000007</v>
      </c>
      <c r="G36" s="132">
        <v>70091.31</v>
      </c>
    </row>
    <row r="37" spans="1:7" s="16" customFormat="1" ht="12" x14ac:dyDescent="0.2">
      <c r="A37" s="64" t="s">
        <v>79</v>
      </c>
      <c r="B37" s="132">
        <v>67438.396944380002</v>
      </c>
      <c r="C37" s="132">
        <v>76948.216532199993</v>
      </c>
      <c r="D37" s="98">
        <f t="shared" si="0"/>
        <v>-12.358726447987889</v>
      </c>
      <c r="E37" s="64"/>
      <c r="F37" s="132">
        <v>69370.38</v>
      </c>
      <c r="G37" s="132">
        <v>66205.42</v>
      </c>
    </row>
    <row r="38" spans="1:7" s="16" customFormat="1" ht="12" x14ac:dyDescent="0.2">
      <c r="A38" s="64" t="s">
        <v>26</v>
      </c>
      <c r="B38" s="132">
        <v>106353.17550659001</v>
      </c>
      <c r="C38" s="132">
        <v>76114.758205940001</v>
      </c>
      <c r="D38" s="98">
        <f t="shared" si="0"/>
        <v>39.727403743220727</v>
      </c>
      <c r="E38" s="64"/>
      <c r="F38" s="132">
        <v>108950.88</v>
      </c>
      <c r="G38" s="132">
        <v>103205.21</v>
      </c>
    </row>
    <row r="39" spans="1:7" s="16" customFormat="1" ht="12" x14ac:dyDescent="0.2">
      <c r="A39" s="64" t="s">
        <v>27</v>
      </c>
      <c r="B39" s="132">
        <v>14654.198673590001</v>
      </c>
      <c r="C39" s="132">
        <v>16256.66343988</v>
      </c>
      <c r="D39" s="98">
        <f t="shared" si="0"/>
        <v>-9.8572795839453438</v>
      </c>
      <c r="E39" s="64"/>
      <c r="F39" s="132">
        <v>15044.77</v>
      </c>
      <c r="G39" s="132">
        <v>14343.44</v>
      </c>
    </row>
    <row r="40" spans="1:7" s="16" customFormat="1" ht="12" x14ac:dyDescent="0.2">
      <c r="A40" s="64" t="s">
        <v>28</v>
      </c>
      <c r="B40" s="132">
        <v>100642.62284556001</v>
      </c>
      <c r="C40" s="132">
        <v>81397.605915549997</v>
      </c>
      <c r="D40" s="98">
        <f t="shared" si="0"/>
        <v>23.643222320293678</v>
      </c>
      <c r="E40" s="64"/>
      <c r="F40" s="132">
        <v>103020.02</v>
      </c>
      <c r="G40" s="132">
        <v>98552.19</v>
      </c>
    </row>
    <row r="41" spans="1:7" s="16" customFormat="1" ht="12" x14ac:dyDescent="0.2">
      <c r="A41" s="64" t="s">
        <v>29</v>
      </c>
      <c r="B41" s="72"/>
      <c r="C41" s="72"/>
      <c r="D41" s="98">
        <f t="shared" si="0"/>
        <v>0</v>
      </c>
      <c r="E41" s="64"/>
      <c r="F41" s="72"/>
      <c r="G41" s="72"/>
    </row>
    <row r="42" spans="1:7" s="16" customFormat="1" ht="12" x14ac:dyDescent="0.2">
      <c r="A42" s="64" t="s">
        <v>78</v>
      </c>
      <c r="B42" s="132">
        <v>792.21066298999995</v>
      </c>
      <c r="C42" s="132">
        <v>1291.1134465099999</v>
      </c>
      <c r="D42" s="98">
        <f t="shared" si="0"/>
        <v>-38.641281668050219</v>
      </c>
      <c r="E42" s="64"/>
      <c r="F42" s="132">
        <v>851.88</v>
      </c>
      <c r="G42" s="132">
        <v>785.37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21818.817730075702</v>
      </c>
      <c r="D48" s="72"/>
      <c r="E48" s="133">
        <v>20478.736008583201</v>
      </c>
      <c r="F48" s="72"/>
      <c r="G48" s="98">
        <f>IFERROR(((C48/E48)-1)*100,IF(C48+E48&lt;&gt;0,100,0))</f>
        <v>6.5437716513891964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2602</v>
      </c>
      <c r="D54" s="75"/>
      <c r="E54" s="134">
        <v>659807</v>
      </c>
      <c r="F54" s="134">
        <v>60328327.170000002</v>
      </c>
      <c r="G54" s="134">
        <v>7927581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7631</v>
      </c>
      <c r="C68" s="66">
        <v>6108</v>
      </c>
      <c r="D68" s="98">
        <f>IFERROR(((B68/C68)-1)*100,IF(B68+C68&lt;&gt;0,100,0))</f>
        <v>24.934512115258677</v>
      </c>
      <c r="E68" s="66">
        <v>139774</v>
      </c>
      <c r="F68" s="66">
        <v>130592</v>
      </c>
      <c r="G68" s="98">
        <f>IFERROR(((E68/F68)-1)*100,IF(E68+F68&lt;&gt;0,100,0))</f>
        <v>7.0310585640774415</v>
      </c>
    </row>
    <row r="69" spans="1:7" s="16" customFormat="1" ht="12" x14ac:dyDescent="0.2">
      <c r="A69" s="79" t="s">
        <v>54</v>
      </c>
      <c r="B69" s="67">
        <v>249117389.76699999</v>
      </c>
      <c r="C69" s="66">
        <v>213508917.67199999</v>
      </c>
      <c r="D69" s="98">
        <f>IFERROR(((B69/C69)-1)*100,IF(B69+C69&lt;&gt;0,100,0))</f>
        <v>16.677744650320882</v>
      </c>
      <c r="E69" s="66">
        <v>5160714437.7790003</v>
      </c>
      <c r="F69" s="66">
        <v>4076886093.4970002</v>
      </c>
      <c r="G69" s="98">
        <f>IFERROR(((E69/F69)-1)*100,IF(E69+F69&lt;&gt;0,100,0))</f>
        <v>26.584709982719488</v>
      </c>
    </row>
    <row r="70" spans="1:7" s="62" customFormat="1" ht="12" x14ac:dyDescent="0.2">
      <c r="A70" s="79" t="s">
        <v>55</v>
      </c>
      <c r="B70" s="67">
        <v>214921440.37099001</v>
      </c>
      <c r="C70" s="66">
        <v>215808418.55237001</v>
      </c>
      <c r="D70" s="98">
        <f>IFERROR(((B70/C70)-1)*100,IF(B70+C70&lt;&gt;0,100,0))</f>
        <v>-0.41100258615015539</v>
      </c>
      <c r="E70" s="66">
        <v>4715643393.2926102</v>
      </c>
      <c r="F70" s="66">
        <v>3990364832.9282699</v>
      </c>
      <c r="G70" s="98">
        <f>IFERROR(((E70/F70)-1)*100,IF(E70+F70&lt;&gt;0,100,0))</f>
        <v>18.175745595474922</v>
      </c>
    </row>
    <row r="71" spans="1:7" s="16" customFormat="1" ht="12" x14ac:dyDescent="0.2">
      <c r="A71" s="79" t="s">
        <v>94</v>
      </c>
      <c r="B71" s="98">
        <f>IFERROR(B69/B68/1000,)</f>
        <v>32.645444865286329</v>
      </c>
      <c r="C71" s="98">
        <f>IFERROR(C69/C68/1000,)</f>
        <v>34.955618479371317</v>
      </c>
      <c r="D71" s="98">
        <f>IFERROR(((B71/C71)-1)*100,IF(B71+C71&lt;&gt;0,100,0))</f>
        <v>-6.60887638262877</v>
      </c>
      <c r="E71" s="98">
        <f>IFERROR(E69/E68/1000,)</f>
        <v>36.921848396547283</v>
      </c>
      <c r="F71" s="98">
        <f>IFERROR(F69/F68/1000,)</f>
        <v>31.218498020529591</v>
      </c>
      <c r="G71" s="98">
        <f>IFERROR(((E71/F71)-1)*100,IF(E71+F71&lt;&gt;0,100,0))</f>
        <v>18.269137651232015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2956</v>
      </c>
      <c r="C74" s="66">
        <v>3023</v>
      </c>
      <c r="D74" s="98">
        <f>IFERROR(((B74/C74)-1)*100,IF(B74+C74&lt;&gt;0,100,0))</f>
        <v>-2.2163413827323897</v>
      </c>
      <c r="E74" s="66">
        <v>56861</v>
      </c>
      <c r="F74" s="66">
        <v>56326</v>
      </c>
      <c r="G74" s="98">
        <f>IFERROR(((E74/F74)-1)*100,IF(E74+F74&lt;&gt;0,100,0))</f>
        <v>0.94982778823278213</v>
      </c>
    </row>
    <row r="75" spans="1:7" s="16" customFormat="1" ht="12" x14ac:dyDescent="0.2">
      <c r="A75" s="79" t="s">
        <v>54</v>
      </c>
      <c r="B75" s="67">
        <v>665958217.46399999</v>
      </c>
      <c r="C75" s="66">
        <v>508316348</v>
      </c>
      <c r="D75" s="98">
        <f>IFERROR(((B75/C75)-1)*100,IF(B75+C75&lt;&gt;0,100,0))</f>
        <v>31.012551550673329</v>
      </c>
      <c r="E75" s="66">
        <v>12302149393.271999</v>
      </c>
      <c r="F75" s="66">
        <v>11061678464.98</v>
      </c>
      <c r="G75" s="98">
        <f>IFERROR(((E75/F75)-1)*100,IF(E75+F75&lt;&gt;0,100,0))</f>
        <v>11.214129322409683</v>
      </c>
    </row>
    <row r="76" spans="1:7" s="16" customFormat="1" ht="12" x14ac:dyDescent="0.2">
      <c r="A76" s="79" t="s">
        <v>55</v>
      </c>
      <c r="B76" s="67">
        <v>590034544.29100001</v>
      </c>
      <c r="C76" s="66">
        <v>487310609.23378003</v>
      </c>
      <c r="D76" s="98">
        <f>IFERROR(((B76/C76)-1)*100,IF(B76+C76&lt;&gt;0,100,0))</f>
        <v>21.079765781979876</v>
      </c>
      <c r="E76" s="66">
        <v>11388210411.227699</v>
      </c>
      <c r="F76" s="66">
        <v>10467525537.465099</v>
      </c>
      <c r="G76" s="98">
        <f>IFERROR(((E76/F76)-1)*100,IF(E76+F76&lt;&gt;0,100,0))</f>
        <v>8.7956305477097541</v>
      </c>
    </row>
    <row r="77" spans="1:7" s="16" customFormat="1" ht="12" x14ac:dyDescent="0.2">
      <c r="A77" s="79" t="s">
        <v>94</v>
      </c>
      <c r="B77" s="98">
        <f>IFERROR(B75/B74/1000,)</f>
        <v>225.29033067117729</v>
      </c>
      <c r="C77" s="98">
        <f>IFERROR(C75/C74/1000,)</f>
        <v>168.14963546146214</v>
      </c>
      <c r="D77" s="98">
        <f>IFERROR(((B77/C77)-1)*100,IF(B77+C77&lt;&gt;0,100,0))</f>
        <v>33.982051196781285</v>
      </c>
      <c r="E77" s="98">
        <f>IFERROR(E75/E74/1000,)</f>
        <v>216.35478435609645</v>
      </c>
      <c r="F77" s="98">
        <f>IFERROR(F75/F74/1000,)</f>
        <v>196.38672131839647</v>
      </c>
      <c r="G77" s="98">
        <f>IFERROR(((E77/F77)-1)*100,IF(E77+F77&lt;&gt;0,100,0))</f>
        <v>10.167725650517024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191</v>
      </c>
      <c r="C80" s="66">
        <v>219</v>
      </c>
      <c r="D80" s="98">
        <f>IFERROR(((B80/C80)-1)*100,IF(B80+C80&lt;&gt;0,100,0))</f>
        <v>-12.785388127853881</v>
      </c>
      <c r="E80" s="66">
        <v>4040</v>
      </c>
      <c r="F80" s="66">
        <v>4050</v>
      </c>
      <c r="G80" s="98">
        <f>IFERROR(((E80/F80)-1)*100,IF(E80+F80&lt;&gt;0,100,0))</f>
        <v>-0.24691358024691024</v>
      </c>
    </row>
    <row r="81" spans="1:7" s="16" customFormat="1" ht="12" x14ac:dyDescent="0.2">
      <c r="A81" s="79" t="s">
        <v>54</v>
      </c>
      <c r="B81" s="67">
        <v>25272403.293000001</v>
      </c>
      <c r="C81" s="66">
        <v>29394111.577</v>
      </c>
      <c r="D81" s="98">
        <f>IFERROR(((B81/C81)-1)*100,IF(B81+C81&lt;&gt;0,100,0))</f>
        <v>-14.022224394171213</v>
      </c>
      <c r="E81" s="66">
        <v>471224012.39300001</v>
      </c>
      <c r="F81" s="66">
        <v>479066753.38499999</v>
      </c>
      <c r="G81" s="98">
        <f>IFERROR(((E81/F81)-1)*100,IF(E81+F81&lt;&gt;0,100,0))</f>
        <v>-1.6370873028830668</v>
      </c>
    </row>
    <row r="82" spans="1:7" s="16" customFormat="1" ht="12" x14ac:dyDescent="0.2">
      <c r="A82" s="79" t="s">
        <v>55</v>
      </c>
      <c r="B82" s="67">
        <v>3817908.3725002399</v>
      </c>
      <c r="C82" s="66">
        <v>16381484.7033002</v>
      </c>
      <c r="D82" s="98">
        <f>IFERROR(((B82/C82)-1)*100,IF(B82+C82&lt;&gt;0,100,0))</f>
        <v>-76.693758583853594</v>
      </c>
      <c r="E82" s="66">
        <v>120106429.822799</v>
      </c>
      <c r="F82" s="66">
        <v>220072981.61989501</v>
      </c>
      <c r="G82" s="98">
        <f>IFERROR(((E82/F82)-1)*100,IF(E82+F82&lt;&gt;0,100,0))</f>
        <v>-45.424272921314781</v>
      </c>
    </row>
    <row r="83" spans="1:7" s="32" customFormat="1" x14ac:dyDescent="0.2">
      <c r="A83" s="79" t="s">
        <v>94</v>
      </c>
      <c r="B83" s="98">
        <f>IFERROR(B81/B80/1000,)</f>
        <v>132.31624760732987</v>
      </c>
      <c r="C83" s="98">
        <f>IFERROR(C81/C80/1000,)</f>
        <v>134.21968756621004</v>
      </c>
      <c r="D83" s="98">
        <f>IFERROR(((B83/C83)-1)*100,IF(B83+C83&lt;&gt;0,100,0))</f>
        <v>-1.4181525776099102</v>
      </c>
      <c r="E83" s="98">
        <f>IFERROR(E81/E80/1000,)</f>
        <v>116.6396070279703</v>
      </c>
      <c r="F83" s="98">
        <f>IFERROR(F81/F80/1000,)</f>
        <v>118.28808725555555</v>
      </c>
      <c r="G83" s="98">
        <f>IFERROR(((E83/F83)-1)*100,IF(E83+F83&lt;&gt;0,100,0))</f>
        <v>-1.3936147467020876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10778</v>
      </c>
      <c r="C86" s="64">
        <f>C68+C74+C80</f>
        <v>9350</v>
      </c>
      <c r="D86" s="98">
        <f>IFERROR(((B86/C86)-1)*100,IF(B86+C86&lt;&gt;0,100,0))</f>
        <v>15.272727272727282</v>
      </c>
      <c r="E86" s="64">
        <f>E68+E74+E80</f>
        <v>200675</v>
      </c>
      <c r="F86" s="64">
        <f>F68+F74+F80</f>
        <v>190968</v>
      </c>
      <c r="G86" s="98">
        <f>IFERROR(((E86/F86)-1)*100,IF(E86+F86&lt;&gt;0,100,0))</f>
        <v>5.0830505634451795</v>
      </c>
    </row>
    <row r="87" spans="1:7" s="62" customFormat="1" ht="12" x14ac:dyDescent="0.2">
      <c r="A87" s="79" t="s">
        <v>54</v>
      </c>
      <c r="B87" s="64">
        <f t="shared" ref="B87:C87" si="1">B69+B75+B81</f>
        <v>940348010.52399993</v>
      </c>
      <c r="C87" s="64">
        <f t="shared" si="1"/>
        <v>751219377.24899995</v>
      </c>
      <c r="D87" s="98">
        <f>IFERROR(((B87/C87)-1)*100,IF(B87+C87&lt;&gt;0,100,0))</f>
        <v>25.17621869228104</v>
      </c>
      <c r="E87" s="64">
        <f t="shared" ref="E87:F87" si="2">E69+E75+E81</f>
        <v>17934087843.444</v>
      </c>
      <c r="F87" s="64">
        <f t="shared" si="2"/>
        <v>15617631311.862</v>
      </c>
      <c r="G87" s="98">
        <f>IFERROR(((E87/F87)-1)*100,IF(E87+F87&lt;&gt;0,100,0))</f>
        <v>14.832316663939892</v>
      </c>
    </row>
    <row r="88" spans="1:7" s="62" customFormat="1" ht="12" x14ac:dyDescent="0.2">
      <c r="A88" s="79" t="s">
        <v>55</v>
      </c>
      <c r="B88" s="64">
        <f t="shared" ref="B88:C88" si="3">B70+B76+B82</f>
        <v>808773893.03449023</v>
      </c>
      <c r="C88" s="64">
        <f t="shared" si="3"/>
        <v>719500512.48945022</v>
      </c>
      <c r="D88" s="98">
        <f>IFERROR(((B88/C88)-1)*100,IF(B88+C88&lt;&gt;0,100,0))</f>
        <v>12.407688249749359</v>
      </c>
      <c r="E88" s="64">
        <f t="shared" ref="E88:F88" si="4">E70+E76+E82</f>
        <v>16223960234.343109</v>
      </c>
      <c r="F88" s="64">
        <f t="shared" si="4"/>
        <v>14677963352.013266</v>
      </c>
      <c r="G88" s="98">
        <f>IFERROR(((E88/F88)-1)*100,IF(E88+F88&lt;&gt;0,100,0))</f>
        <v>10.532775189943443</v>
      </c>
    </row>
    <row r="89" spans="1:7" s="63" customFormat="1" x14ac:dyDescent="0.2">
      <c r="A89" s="79" t="s">
        <v>95</v>
      </c>
      <c r="B89" s="98">
        <f>IFERROR((B75/B87)*100,IF(B75+B87&lt;&gt;0,100,0))</f>
        <v>70.820399470287725</v>
      </c>
      <c r="C89" s="98">
        <f>IFERROR((C75/C87)*100,IF(C75+C87&lt;&gt;0,100,0))</f>
        <v>67.665500038281493</v>
      </c>
      <c r="D89" s="98">
        <f>IFERROR(((B89/C89)-1)*100,IF(B89+C89&lt;&gt;0,100,0))</f>
        <v>4.6624933388822454</v>
      </c>
      <c r="E89" s="98">
        <f>IFERROR((E75/E87)*100,IF(E75+E87&lt;&gt;0,100,0))</f>
        <v>68.596459996537732</v>
      </c>
      <c r="F89" s="98">
        <f>IFERROR((F75/F87)*100,IF(F75+F87&lt;&gt;0,100,0))</f>
        <v>70.828144448373337</v>
      </c>
      <c r="G89" s="98">
        <f>IFERROR(((E89/F89)-1)*100,IF(E89+F89&lt;&gt;0,100,0))</f>
        <v>-3.1508441583730562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145437071.023</v>
      </c>
      <c r="C97" s="135">
        <v>77482926.582000002</v>
      </c>
      <c r="D97" s="65">
        <f>B97-C97</f>
        <v>67954144.441</v>
      </c>
      <c r="E97" s="135">
        <v>2375029033.2540002</v>
      </c>
      <c r="F97" s="135">
        <v>1328023697.1340001</v>
      </c>
      <c r="G97" s="80">
        <f>E97-F97</f>
        <v>1047005336.1200001</v>
      </c>
    </row>
    <row r="98" spans="1:7" s="62" customFormat="1" ht="13.5" x14ac:dyDescent="0.2">
      <c r="A98" s="114" t="s">
        <v>88</v>
      </c>
      <c r="B98" s="66">
        <v>135761320.90000001</v>
      </c>
      <c r="C98" s="135">
        <v>84505353.585999995</v>
      </c>
      <c r="D98" s="65">
        <f>B98-C98</f>
        <v>51255967.31400001</v>
      </c>
      <c r="E98" s="135">
        <v>2391736952.2090001</v>
      </c>
      <c r="F98" s="135">
        <v>1305413873.5910001</v>
      </c>
      <c r="G98" s="80">
        <f>E98-F98</f>
        <v>1086323078.618</v>
      </c>
    </row>
    <row r="99" spans="1:7" s="62" customFormat="1" ht="12" x14ac:dyDescent="0.2">
      <c r="A99" s="115" t="s">
        <v>16</v>
      </c>
      <c r="B99" s="65">
        <f>B97-B98</f>
        <v>9675750.1229999959</v>
      </c>
      <c r="C99" s="65">
        <f>C97-C98</f>
        <v>-7022427.0039999932</v>
      </c>
      <c r="D99" s="82"/>
      <c r="E99" s="65">
        <f>E97-E98</f>
        <v>-16707918.954999924</v>
      </c>
      <c r="F99" s="82">
        <f>F97-F98</f>
        <v>22609823.542999983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35160683.265000001</v>
      </c>
      <c r="C102" s="135">
        <v>28792382.18</v>
      </c>
      <c r="D102" s="65">
        <f>B102-C102</f>
        <v>6368301.0850000009</v>
      </c>
      <c r="E102" s="135">
        <v>654747927.21500003</v>
      </c>
      <c r="F102" s="135">
        <v>495397265.54699999</v>
      </c>
      <c r="G102" s="80">
        <f>E102-F102</f>
        <v>159350661.66800004</v>
      </c>
    </row>
    <row r="103" spans="1:7" s="16" customFormat="1" ht="13.5" x14ac:dyDescent="0.2">
      <c r="A103" s="79" t="s">
        <v>88</v>
      </c>
      <c r="B103" s="66">
        <v>45002485.366999999</v>
      </c>
      <c r="C103" s="135">
        <v>29381591.214000002</v>
      </c>
      <c r="D103" s="65">
        <f>B103-C103</f>
        <v>15620894.152999997</v>
      </c>
      <c r="E103" s="135">
        <v>772084349.18700004</v>
      </c>
      <c r="F103" s="135">
        <v>561268744.03299999</v>
      </c>
      <c r="G103" s="80">
        <f>E103-F103</f>
        <v>210815605.15400004</v>
      </c>
    </row>
    <row r="104" spans="1:7" s="28" customFormat="1" ht="12" x14ac:dyDescent="0.2">
      <c r="A104" s="81" t="s">
        <v>16</v>
      </c>
      <c r="B104" s="65">
        <f>B102-B103</f>
        <v>-9841802.1019999981</v>
      </c>
      <c r="C104" s="65">
        <f>C102-C103</f>
        <v>-589209.03400000185</v>
      </c>
      <c r="D104" s="82"/>
      <c r="E104" s="65">
        <f>E102-E103</f>
        <v>-117336421.972</v>
      </c>
      <c r="F104" s="82">
        <f>F102-F103</f>
        <v>-65871478.486000001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841.34796355943195</v>
      </c>
      <c r="C111" s="136">
        <v>836.67580975292503</v>
      </c>
      <c r="D111" s="98">
        <f>IFERROR(((B111/C111)-1)*100,IF(B111+C111&lt;&gt;0,100,0))</f>
        <v>0.55841865535548596</v>
      </c>
      <c r="E111" s="84"/>
      <c r="F111" s="137">
        <v>841.53964705144006</v>
      </c>
      <c r="G111" s="137">
        <v>834.32650380858195</v>
      </c>
    </row>
    <row r="112" spans="1:7" s="16" customFormat="1" ht="12" x14ac:dyDescent="0.2">
      <c r="A112" s="79" t="s">
        <v>50</v>
      </c>
      <c r="B112" s="137">
        <v>829.14407617155496</v>
      </c>
      <c r="C112" s="136">
        <v>825.38727540181299</v>
      </c>
      <c r="D112" s="98">
        <f>IFERROR(((B112/C112)-1)*100,IF(B112+C112&lt;&gt;0,100,0))</f>
        <v>0.45515612872915057</v>
      </c>
      <c r="E112" s="84"/>
      <c r="F112" s="137">
        <v>829.38389423999502</v>
      </c>
      <c r="G112" s="137">
        <v>822.19313016398598</v>
      </c>
    </row>
    <row r="113" spans="1:7" s="16" customFormat="1" ht="12" x14ac:dyDescent="0.2">
      <c r="A113" s="79" t="s">
        <v>51</v>
      </c>
      <c r="B113" s="137">
        <v>905.14990759081002</v>
      </c>
      <c r="C113" s="136">
        <v>888.81290690865001</v>
      </c>
      <c r="D113" s="98">
        <f>IFERROR(((B113/C113)-1)*100,IF(B113+C113&lt;&gt;0,100,0))</f>
        <v>1.8380696944400921</v>
      </c>
      <c r="E113" s="84"/>
      <c r="F113" s="137">
        <v>905.14990759081002</v>
      </c>
      <c r="G113" s="137">
        <v>897.98808223252104</v>
      </c>
    </row>
    <row r="114" spans="1:7" s="28" customFormat="1" ht="12" x14ac:dyDescent="0.2">
      <c r="A114" s="81" t="s">
        <v>52</v>
      </c>
      <c r="B114" s="85"/>
      <c r="C114" s="84"/>
      <c r="D114" s="86"/>
      <c r="E114" s="84"/>
      <c r="F114" s="71"/>
      <c r="G114" s="71"/>
    </row>
    <row r="115" spans="1:7" s="16" customFormat="1" ht="12" x14ac:dyDescent="0.2">
      <c r="A115" s="79" t="s">
        <v>56</v>
      </c>
      <c r="B115" s="137">
        <v>654.44631150983298</v>
      </c>
      <c r="C115" s="136">
        <v>626.72174134523505</v>
      </c>
      <c r="D115" s="98">
        <f>IFERROR(((B115/C115)-1)*100,IF(B115+C115&lt;&gt;0,100,0))</f>
        <v>4.4237447555414589</v>
      </c>
      <c r="E115" s="84"/>
      <c r="F115" s="137">
        <v>654.44631150983298</v>
      </c>
      <c r="G115" s="137">
        <v>649.749871288789</v>
      </c>
    </row>
    <row r="116" spans="1:7" s="16" customFormat="1" ht="12" x14ac:dyDescent="0.2">
      <c r="A116" s="79" t="s">
        <v>57</v>
      </c>
      <c r="B116" s="137">
        <v>849.55118606844303</v>
      </c>
      <c r="C116" s="136">
        <v>821.72098232035603</v>
      </c>
      <c r="D116" s="98">
        <f>IFERROR(((B116/C116)-1)*100,IF(B116+C116&lt;&gt;0,100,0))</f>
        <v>3.3868191693853023</v>
      </c>
      <c r="E116" s="84"/>
      <c r="F116" s="137">
        <v>850.04348019318604</v>
      </c>
      <c r="G116" s="137">
        <v>842.72308469172299</v>
      </c>
    </row>
    <row r="117" spans="1:7" s="16" customFormat="1" ht="12" x14ac:dyDescent="0.2">
      <c r="A117" s="79" t="s">
        <v>59</v>
      </c>
      <c r="B117" s="137">
        <v>955.98898048137403</v>
      </c>
      <c r="C117" s="136">
        <v>942.37702051530596</v>
      </c>
      <c r="D117" s="98">
        <f>IFERROR(((B117/C117)-1)*100,IF(B117+C117&lt;&gt;0,100,0))</f>
        <v>1.4444282563919941</v>
      </c>
      <c r="E117" s="84"/>
      <c r="F117" s="137">
        <v>957.32097343144596</v>
      </c>
      <c r="G117" s="137">
        <v>947.87472657490002</v>
      </c>
    </row>
    <row r="118" spans="1:7" s="16" customFormat="1" ht="12" x14ac:dyDescent="0.2">
      <c r="A118" s="79" t="s">
        <v>58</v>
      </c>
      <c r="B118" s="137">
        <v>882.41862635913901</v>
      </c>
      <c r="C118" s="136">
        <v>901.74848458832503</v>
      </c>
      <c r="D118" s="98">
        <f>IFERROR(((B118/C118)-1)*100,IF(B118+C118&lt;&gt;0,100,0))</f>
        <v>-2.1435975285293285</v>
      </c>
      <c r="E118" s="84"/>
      <c r="F118" s="137">
        <v>882.41862635913901</v>
      </c>
      <c r="G118" s="137">
        <v>874.16728797860605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201</v>
      </c>
      <c r="C127" s="66">
        <v>112</v>
      </c>
      <c r="D127" s="98">
        <f>IFERROR(((B127/C127)-1)*100,IF(B127+C127&lt;&gt;0,100,0))</f>
        <v>79.464285714285722</v>
      </c>
      <c r="E127" s="66">
        <v>6406</v>
      </c>
      <c r="F127" s="66">
        <v>5728</v>
      </c>
      <c r="G127" s="98">
        <f>IFERROR(((E127/F127)-1)*100,IF(E127+F127&lt;&gt;0,100,0))</f>
        <v>11.836592178770955</v>
      </c>
    </row>
    <row r="128" spans="1:7" s="16" customFormat="1" ht="12" x14ac:dyDescent="0.2">
      <c r="A128" s="79" t="s">
        <v>74</v>
      </c>
      <c r="B128" s="67">
        <v>1</v>
      </c>
      <c r="C128" s="66">
        <v>1</v>
      </c>
      <c r="D128" s="98">
        <f>IFERROR(((B128/C128)-1)*100,IF(B128+C128&lt;&gt;0,100,0))</f>
        <v>0</v>
      </c>
      <c r="E128" s="66">
        <v>152</v>
      </c>
      <c r="F128" s="66">
        <v>172</v>
      </c>
      <c r="G128" s="98">
        <f>IFERROR(((E128/F128)-1)*100,IF(E128+F128&lt;&gt;0,100,0))</f>
        <v>-11.627906976744185</v>
      </c>
    </row>
    <row r="129" spans="1:7" s="28" customFormat="1" ht="12" x14ac:dyDescent="0.2">
      <c r="A129" s="81" t="s">
        <v>34</v>
      </c>
      <c r="B129" s="82">
        <f>SUM(B126:B128)</f>
        <v>202</v>
      </c>
      <c r="C129" s="82">
        <f>SUM(C126:C128)</f>
        <v>113</v>
      </c>
      <c r="D129" s="98">
        <f>IFERROR(((B129/C129)-1)*100,IF(B129+C129&lt;&gt;0,100,0))</f>
        <v>78.761061946902643</v>
      </c>
      <c r="E129" s="82">
        <f>SUM(E126:E128)</f>
        <v>6564</v>
      </c>
      <c r="F129" s="82">
        <f>SUM(F126:F128)</f>
        <v>5907</v>
      </c>
      <c r="G129" s="98">
        <f>IFERROR(((E129/F129)-1)*100,IF(E129+F129&lt;&gt;0,100,0))</f>
        <v>11.122397155916719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101</v>
      </c>
      <c r="C132" s="66">
        <v>10</v>
      </c>
      <c r="D132" s="98">
        <f>IFERROR(((B132/C132)-1)*100,IF(B132+C132&lt;&gt;0,100,0))</f>
        <v>910</v>
      </c>
      <c r="E132" s="66">
        <v>580</v>
      </c>
      <c r="F132" s="66">
        <v>334</v>
      </c>
      <c r="G132" s="98">
        <f>IFERROR(((E132/F132)-1)*100,IF(E132+F132&lt;&gt;0,100,0))</f>
        <v>73.65269461077844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101</v>
      </c>
      <c r="C134" s="82">
        <f>SUM(C132:C133)</f>
        <v>10</v>
      </c>
      <c r="D134" s="98">
        <f>IFERROR(((B134/C134)-1)*100,IF(B134+C134&lt;&gt;0,100,0))</f>
        <v>910</v>
      </c>
      <c r="E134" s="82">
        <f>SUM(E132:E133)</f>
        <v>580</v>
      </c>
      <c r="F134" s="82">
        <f>SUM(F132:F133)</f>
        <v>334</v>
      </c>
      <c r="G134" s="98">
        <f>IFERROR(((E134/F134)-1)*100,IF(E134+F134&lt;&gt;0,100,0))</f>
        <v>73.65269461077844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70768</v>
      </c>
      <c r="C138" s="66">
        <v>47455</v>
      </c>
      <c r="D138" s="98">
        <f>IFERROR(((B138/C138)-1)*100,IF(B138+C138&lt;&gt;0,100,0))</f>
        <v>49.126540933515962</v>
      </c>
      <c r="E138" s="66">
        <v>6362764</v>
      </c>
      <c r="F138" s="66">
        <v>5750094</v>
      </c>
      <c r="G138" s="98">
        <f>IFERROR(((E138/F138)-1)*100,IF(E138+F138&lt;&gt;0,100,0))</f>
        <v>10.654956249410885</v>
      </c>
    </row>
    <row r="139" spans="1:7" s="16" customFormat="1" ht="12" x14ac:dyDescent="0.2">
      <c r="A139" s="79" t="s">
        <v>74</v>
      </c>
      <c r="B139" s="67">
        <v>2</v>
      </c>
      <c r="C139" s="66">
        <v>3</v>
      </c>
      <c r="D139" s="98">
        <f>IFERROR(((B139/C139)-1)*100,IF(B139+C139&lt;&gt;0,100,0))</f>
        <v>-33.333333333333336</v>
      </c>
      <c r="E139" s="66">
        <v>7495</v>
      </c>
      <c r="F139" s="66">
        <v>7615</v>
      </c>
      <c r="G139" s="98">
        <f>IFERROR(((E139/F139)-1)*100,IF(E139+F139&lt;&gt;0,100,0))</f>
        <v>-1.5758371634931101</v>
      </c>
    </row>
    <row r="140" spans="1:7" s="16" customFormat="1" ht="12" x14ac:dyDescent="0.2">
      <c r="A140" s="81" t="s">
        <v>34</v>
      </c>
      <c r="B140" s="82">
        <f>SUM(B137:B139)</f>
        <v>70770</v>
      </c>
      <c r="C140" s="82">
        <f>SUM(C137:C139)</f>
        <v>47458</v>
      </c>
      <c r="D140" s="98">
        <f>IFERROR(((B140/C140)-1)*100,IF(B140+C140&lt;&gt;0,100,0))</f>
        <v>49.121328332420248</v>
      </c>
      <c r="E140" s="82">
        <f>SUM(E137:E139)</f>
        <v>6371089</v>
      </c>
      <c r="F140" s="82">
        <f>SUM(F137:F139)</f>
        <v>5758031</v>
      </c>
      <c r="G140" s="98">
        <f>IFERROR(((E140/F140)-1)*100,IF(E140+F140&lt;&gt;0,100,0))</f>
        <v>10.647007631601845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30980</v>
      </c>
      <c r="C143" s="66">
        <v>9070</v>
      </c>
      <c r="D143" s="98">
        <f>IFERROR(((B143/C143)-1)*100,)</f>
        <v>241.56560088202866</v>
      </c>
      <c r="E143" s="66">
        <v>276787</v>
      </c>
      <c r="F143" s="66">
        <v>226957</v>
      </c>
      <c r="G143" s="98">
        <f>IFERROR(((E143/F143)-1)*100,)</f>
        <v>21.955700859634209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30980</v>
      </c>
      <c r="C145" s="82">
        <f>SUM(C143:C144)</f>
        <v>9070</v>
      </c>
      <c r="D145" s="98">
        <f>IFERROR(((B145/C145)-1)*100,)</f>
        <v>241.56560088202866</v>
      </c>
      <c r="E145" s="82">
        <f>SUM(E143:E144)</f>
        <v>276787</v>
      </c>
      <c r="F145" s="82">
        <f>SUM(F143:F144)</f>
        <v>226957</v>
      </c>
      <c r="G145" s="98">
        <f>IFERROR(((E145/F145)-1)*100,)</f>
        <v>21.955700859634209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6079763.9979699999</v>
      </c>
      <c r="C149" s="66">
        <v>4024696.7749299998</v>
      </c>
      <c r="D149" s="98">
        <f>IFERROR(((B149/C149)-1)*100,IF(B149+C149&lt;&gt;0,100,0))</f>
        <v>51.061417492147434</v>
      </c>
      <c r="E149" s="66">
        <v>560646954.71276999</v>
      </c>
      <c r="F149" s="66">
        <v>531661250.59065998</v>
      </c>
      <c r="G149" s="98">
        <f>IFERROR(((E149/F149)-1)*100,IF(E149+F149&lt;&gt;0,100,0))</f>
        <v>5.4519121131938242</v>
      </c>
    </row>
    <row r="150" spans="1:7" s="32" customFormat="1" x14ac:dyDescent="0.2">
      <c r="A150" s="79" t="s">
        <v>74</v>
      </c>
      <c r="B150" s="67">
        <v>16849.48</v>
      </c>
      <c r="C150" s="66">
        <v>25246.47</v>
      </c>
      <c r="D150" s="98">
        <f>IFERROR(((B150/C150)-1)*100,IF(B150+C150&lt;&gt;0,100,0))</f>
        <v>-33.260055762251127</v>
      </c>
      <c r="E150" s="66">
        <v>48858903.890000001</v>
      </c>
      <c r="F150" s="66">
        <v>51442977.159999996</v>
      </c>
      <c r="G150" s="98">
        <f>IFERROR(((E150/F150)-1)*100,IF(E150+F150&lt;&gt;0,100,0))</f>
        <v>-5.0231798637215501</v>
      </c>
    </row>
    <row r="151" spans="1:7" s="16" customFormat="1" ht="12" x14ac:dyDescent="0.2">
      <c r="A151" s="81" t="s">
        <v>34</v>
      </c>
      <c r="B151" s="82">
        <f>SUM(B148:B150)</f>
        <v>6096613.4779700004</v>
      </c>
      <c r="C151" s="82">
        <f>SUM(C148:C150)</f>
        <v>4049943.24493</v>
      </c>
      <c r="D151" s="98">
        <f>IFERROR(((B151/C151)-1)*100,IF(B151+C151&lt;&gt;0,100,0))</f>
        <v>50.535775670490303</v>
      </c>
      <c r="E151" s="82">
        <f>SUM(E148:E150)</f>
        <v>609524937.36027002</v>
      </c>
      <c r="F151" s="82">
        <f>SUM(F148:F150)</f>
        <v>583111771.24765992</v>
      </c>
      <c r="G151" s="98">
        <f>IFERROR(((E151/F151)-1)*100,IF(E151+F151&lt;&gt;0,100,0))</f>
        <v>4.5296918043851164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54806.536</v>
      </c>
      <c r="C154" s="66">
        <v>8942.98</v>
      </c>
      <c r="D154" s="98">
        <f>IFERROR(((B154/C154)-1)*100,IF(B154+C154&lt;&gt;0,100,0))</f>
        <v>512.84421971199765</v>
      </c>
      <c r="E154" s="66">
        <v>406377.35</v>
      </c>
      <c r="F154" s="66">
        <v>367275.67164000002</v>
      </c>
      <c r="G154" s="98">
        <f>IFERROR(((E154/F154)-1)*100,IF(E154+F154&lt;&gt;0,100,0))</f>
        <v>10.646411232576014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54806.536</v>
      </c>
      <c r="C156" s="82">
        <f>SUM(C154:C155)</f>
        <v>8942.98</v>
      </c>
      <c r="D156" s="98">
        <f>IFERROR(((B156/C156)-1)*100,IF(B156+C156&lt;&gt;0,100,0))</f>
        <v>512.84421971199765</v>
      </c>
      <c r="E156" s="82">
        <f>SUM(E154:E155)</f>
        <v>406377.35</v>
      </c>
      <c r="F156" s="82">
        <f>SUM(F154:F155)</f>
        <v>367275.67164000002</v>
      </c>
      <c r="G156" s="98">
        <f>IFERROR(((E156/F156)-1)*100,IF(E156+F156&lt;&gt;0,100,0))</f>
        <v>10.646411232576014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1268308</v>
      </c>
      <c r="C160" s="66">
        <v>1196898</v>
      </c>
      <c r="D160" s="98">
        <f>IFERROR(((B160/C160)-1)*100,IF(B160+C160&lt;&gt;0,100,0))</f>
        <v>5.9662561053656971</v>
      </c>
      <c r="E160" s="78"/>
      <c r="F160" s="78"/>
      <c r="G160" s="65"/>
    </row>
    <row r="161" spans="1:7" s="16" customFormat="1" ht="12" x14ac:dyDescent="0.2">
      <c r="A161" s="79" t="s">
        <v>74</v>
      </c>
      <c r="B161" s="67">
        <v>1593</v>
      </c>
      <c r="C161" s="66">
        <v>2023</v>
      </c>
      <c r="D161" s="98">
        <f>IFERROR(((B161/C161)-1)*100,IF(B161+C161&lt;&gt;0,100,0))</f>
        <v>-21.255561047948589</v>
      </c>
      <c r="E161" s="78"/>
      <c r="F161" s="78"/>
      <c r="G161" s="65"/>
    </row>
    <row r="162" spans="1:7" s="28" customFormat="1" ht="12" x14ac:dyDescent="0.2">
      <c r="A162" s="81" t="s">
        <v>34</v>
      </c>
      <c r="B162" s="82">
        <f>SUM(B159:B161)</f>
        <v>1269901</v>
      </c>
      <c r="C162" s="82">
        <f>SUM(C159:C161)</f>
        <v>1199236</v>
      </c>
      <c r="D162" s="98">
        <f>IFERROR(((B162/C162)-1)*100,IF(B162+C162&lt;&gt;0,100,0))</f>
        <v>5.8925015593261021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145787</v>
      </c>
      <c r="C165" s="66">
        <v>103702</v>
      </c>
      <c r="D165" s="98">
        <f>IFERROR(((B165/C165)-1)*100,IF(B165+C165&lt;&gt;0,100,0))</f>
        <v>40.582631000366433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145787</v>
      </c>
      <c r="C167" s="82">
        <f>SUM(C165:C166)</f>
        <v>103702</v>
      </c>
      <c r="D167" s="98">
        <f>IFERROR(((B167/C167)-1)*100,IF(B167+C167&lt;&gt;0,100,0))</f>
        <v>40.582631000366433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13717</v>
      </c>
      <c r="C175" s="113">
        <v>10504</v>
      </c>
      <c r="D175" s="111">
        <f>IFERROR(((B175/C175)-1)*100,IF(B175+C175&lt;&gt;0,100,0))</f>
        <v>30.588347296268093</v>
      </c>
      <c r="E175" s="113">
        <v>232890</v>
      </c>
      <c r="F175" s="113">
        <v>188589</v>
      </c>
      <c r="G175" s="111">
        <f>IFERROR(((E175/F175)-1)*100,IF(E175+F175&lt;&gt;0,100,0))</f>
        <v>23.490765633202358</v>
      </c>
    </row>
    <row r="176" spans="1:7" x14ac:dyDescent="0.2">
      <c r="A176" s="101" t="s">
        <v>32</v>
      </c>
      <c r="B176" s="112">
        <v>78381</v>
      </c>
      <c r="C176" s="113">
        <v>65232</v>
      </c>
      <c r="D176" s="111">
        <f t="shared" ref="D176:D178" si="5">IFERROR(((B176/C176)-1)*100,IF(B176+C176&lt;&gt;0,100,0))</f>
        <v>20.157284768211923</v>
      </c>
      <c r="E176" s="113">
        <v>1288311</v>
      </c>
      <c r="F176" s="113">
        <v>1245984</v>
      </c>
      <c r="G176" s="111">
        <f>IFERROR(((E176/F176)-1)*100,IF(E176+F176&lt;&gt;0,100,0))</f>
        <v>3.3970741197318688</v>
      </c>
    </row>
    <row r="177" spans="1:7" x14ac:dyDescent="0.2">
      <c r="A177" s="101" t="s">
        <v>92</v>
      </c>
      <c r="B177" s="112">
        <v>29635629</v>
      </c>
      <c r="C177" s="113">
        <v>30498974</v>
      </c>
      <c r="D177" s="111">
        <f t="shared" si="5"/>
        <v>-2.8307345683169505</v>
      </c>
      <c r="E177" s="113">
        <v>524740541</v>
      </c>
      <c r="F177" s="113">
        <v>501833347</v>
      </c>
      <c r="G177" s="111">
        <f>IFERROR(((E177/F177)-1)*100,IF(E177+F177&lt;&gt;0,100,0))</f>
        <v>4.564701436630525</v>
      </c>
    </row>
    <row r="178" spans="1:7" x14ac:dyDescent="0.2">
      <c r="A178" s="101" t="s">
        <v>93</v>
      </c>
      <c r="B178" s="112">
        <v>119646</v>
      </c>
      <c r="C178" s="113">
        <v>112220</v>
      </c>
      <c r="D178" s="111">
        <f t="shared" si="5"/>
        <v>6.6173587595794059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335</v>
      </c>
      <c r="C181" s="113">
        <v>289</v>
      </c>
      <c r="D181" s="111">
        <f t="shared" ref="D181:D184" si="6">IFERROR(((B181/C181)-1)*100,IF(B181+C181&lt;&gt;0,100,0))</f>
        <v>15.916955017301039</v>
      </c>
      <c r="E181" s="113">
        <v>6296</v>
      </c>
      <c r="F181" s="113">
        <v>8712</v>
      </c>
      <c r="G181" s="111">
        <f t="shared" ref="G181" si="7">IFERROR(((E181/F181)-1)*100,IF(E181+F181&lt;&gt;0,100,0))</f>
        <v>-27.731864095500459</v>
      </c>
    </row>
    <row r="182" spans="1:7" x14ac:dyDescent="0.2">
      <c r="A182" s="101" t="s">
        <v>32</v>
      </c>
      <c r="B182" s="112">
        <v>2701</v>
      </c>
      <c r="C182" s="113">
        <v>2122</v>
      </c>
      <c r="D182" s="111">
        <f t="shared" si="6"/>
        <v>27.285579641847324</v>
      </c>
      <c r="E182" s="113">
        <v>71250</v>
      </c>
      <c r="F182" s="113">
        <v>121110</v>
      </c>
      <c r="G182" s="111">
        <f t="shared" ref="G182" si="8">IFERROR(((E182/F182)-1)*100,IF(E182+F182&lt;&gt;0,100,0))</f>
        <v>-41.169185038394851</v>
      </c>
    </row>
    <row r="183" spans="1:7" x14ac:dyDescent="0.2">
      <c r="A183" s="101" t="s">
        <v>92</v>
      </c>
      <c r="B183" s="112">
        <v>34523</v>
      </c>
      <c r="C183" s="113">
        <v>39954</v>
      </c>
      <c r="D183" s="111">
        <f t="shared" si="6"/>
        <v>-13.593132101917204</v>
      </c>
      <c r="E183" s="113">
        <v>828822</v>
      </c>
      <c r="F183" s="113">
        <v>2595210</v>
      </c>
      <c r="G183" s="111">
        <f t="shared" ref="G183" si="9">IFERROR(((E183/F183)-1)*100,IF(E183+F183&lt;&gt;0,100,0))</f>
        <v>-68.063393713803492</v>
      </c>
    </row>
    <row r="184" spans="1:7" x14ac:dyDescent="0.2">
      <c r="A184" s="101" t="s">
        <v>93</v>
      </c>
      <c r="B184" s="112">
        <v>38621</v>
      </c>
      <c r="C184" s="113">
        <v>44327</v>
      </c>
      <c r="D184" s="111">
        <f t="shared" si="6"/>
        <v>-12.872515622532543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2023-05-29T06:35:08Z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