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AEC62BC-F2AF-4D85-A340-091CF182BD56}"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<sst xmlns="http://schemas.openxmlformats.org/spreadsheetml/2006/main" count="270" uniqueCount="102">
  <si>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</si>
  <si>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</si>
  <si>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</si>
  <si>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</si>
  <si>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</si>
  <si>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</si>
  <si>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</si>
  <si>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</si>
  <si>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</si>
  <si>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</si>
  <si>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</si>
  <si>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</si>
  <si>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</si>
  <si>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</si>
  <si>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</si>
  <si>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</si>
  <si>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</si>
  <si>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</si>
  <si>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</si>
  <si>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</si>
  <si>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</si>
  <si>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</si>
  <si>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</si>
  <si>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</si>
  <si>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</si>
  <si>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</si>
  <si>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</si>
  <si>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</si>
  <si>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</si>
  <si>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</si>
  <si>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</si>
  <si>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</si>
  <si>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</si>
  <si>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</si>
  <si>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</si>
  <si>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</si>
  <si>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</si>
  <si>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</si>
  <si>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</si>
  <si>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</si>
  <si>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</si>
  <si>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</si>
  <si>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</si>
  <si>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</si>
  <si>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</si>
  <si>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</si>
  <si>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</si>
  <si>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</si>
  <si>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</si>
  <si>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</si>
  <si>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</si>
  <si>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</si>
  <si>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</si>
  <si>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</si>
  <si>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</si>
  <si>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</si>
  <si>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</si>
  <si>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</si>
  <si>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</si>
  <si>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</si>
  <si>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</si>
  <si>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</si>
  <si>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</si>
  <si>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</si>
  <si>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</si>
  <si>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</si>
  <si>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</si>
  <si>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</si>
  <si>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</si>
  <si>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</si>
  <si>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</si>
  <si>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</si>
  <si>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</si>
  <si>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</si>
  <si>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</si>
  <si>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</si>
  <si>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</si>
  <si>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</si>
  <si>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</si>
  <si>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</si>
  <si>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</si>
  <si>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</si>
  <si>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</si>
  <si>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</si>
  <si>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</si>
  <si>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</si>
  <si>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</si>
  <si>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</si>
  <si>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</si>
  <si>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</si>
  <si>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</si>
  <si>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</si>
  <si>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</si>
  <si>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</si>
  <si>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</si>
  <si>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</si>
  <si>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</si>
  <si>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</si>
  <si>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</si>
  <si>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 June 2023</t>
  </si>
  <si>
    <t>02.06.2023</t>
  </si>
  <si>
    <t>03.06.2022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</si>
</sst>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1919881</v>
      </c>
      <c r="C11" s="67">
        <v>1552762</v>
      </c>
      <c r="D11" s="98">
        <f>IFERROR(((B11/C11)-1)*100,IF(B11+C11&lt;&gt;0,100,0))</f>
        <v>23.642966533184094</v>
      </c>
      <c r="E11" s="67">
        <v>32834708</v>
      </c>
      <c r="F11" s="67">
        <v>36332940</v>
      </c>
      <c r="G11" s="98">
        <f>IFERROR(((E11/F11)-1)*100,IF(E11+F11&lt;&gt;0,100,0))</f>
        <v>-9.6282657004910668</v>
      </c>
    </row>
    <row r="12" spans="1:7" s="16" customFormat="1" ht="12" x14ac:dyDescent="0.2">
      <c r="A12" s="64" t="s">
        <v>9</v>
      </c>
      <c r="B12" s="67">
        <v>1972366.09</v>
      </c>
      <c r="C12" s="67">
        <v>1720647.648</v>
      </c>
      <c r="D12" s="98">
        <f>IFERROR(((B12/C12)-1)*100,IF(B12+C12&lt;&gt;0,100,0))</f>
        <v>14.629284635502549</v>
      </c>
      <c r="E12" s="67">
        <v>33476812.431000002</v>
      </c>
      <c r="F12" s="67">
        <v>35900535.785999998</v>
      </c>
      <c r="G12" s="98">
        <f>IFERROR(((E12/F12)-1)*100,IF(E12+F12&lt;&gt;0,100,0))</f>
        <v>-6.7512177797222961</v>
      </c>
    </row>
    <row r="13" spans="1:7" s="16" customFormat="1" ht="12" x14ac:dyDescent="0.2">
      <c r="A13" s="64" t="s">
        <v>10</v>
      </c>
      <c r="B13" s="67">
        <v>148109766.04078099</v>
      </c>
      <c r="C13" s="67">
        <v>127800819.828556</v>
      </c>
      <c r="D13" s="98">
        <f>IFERROR(((B13/C13)-1)*100,IF(B13+C13&lt;&gt;0,100,0))</f>
        <v>15.891092278961372</v>
      </c>
      <c r="E13" s="67">
        <v>2410530822.67208</v>
      </c>
      <c r="F13" s="67">
        <v>2660439217.8656101</v>
      </c>
      <c r="G13" s="98">
        <f>IFERROR(((E13/F13)-1)*100,IF(E13+F13&lt;&gt;0,100,0))</f>
        <v>-9.3935014006455653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389</v>
      </c>
      <c r="C16" s="67">
        <v>424</v>
      </c>
      <c r="D16" s="98">
        <f>IFERROR(((B16/C16)-1)*100,IF(B16+C16&lt;&gt;0,100,0))</f>
        <v>-8.25471698113207</v>
      </c>
      <c r="E16" s="67">
        <v>8461</v>
      </c>
      <c r="F16" s="67">
        <v>8560</v>
      </c>
      <c r="G16" s="98">
        <f>IFERROR(((E16/F16)-1)*100,IF(E16+F16&lt;&gt;0,100,0))</f>
        <v>-1.1565420560747719</v>
      </c>
    </row>
    <row r="17" spans="1:7" s="16" customFormat="1" ht="12" x14ac:dyDescent="0.2">
      <c r="A17" s="64" t="s">
        <v>9</v>
      </c>
      <c r="B17" s="67">
        <v>257879.93900000001</v>
      </c>
      <c r="C17" s="67">
        <v>168393.79800000001</v>
      </c>
      <c r="D17" s="98">
        <f>IFERROR(((B17/C17)-1)*100,IF(B17+C17&lt;&gt;0,100,0))</f>
        <v>53.140995727170434</v>
      </c>
      <c r="E17" s="67">
        <v>3816654.6159999999</v>
      </c>
      <c r="F17" s="67">
        <v>3833904.9870000002</v>
      </c>
      <c r="G17" s="98">
        <f>IFERROR(((E17/F17)-1)*100,IF(E17+F17&lt;&gt;0,100,0))</f>
        <v>-0.44994257965423889</v>
      </c>
    </row>
    <row r="18" spans="1:7" s="16" customFormat="1" ht="12" x14ac:dyDescent="0.2">
      <c r="A18" s="64" t="s">
        <v>10</v>
      </c>
      <c r="B18" s="67">
        <v>11071226.915386399</v>
      </c>
      <c r="C18" s="67">
        <v>8535892.7747012209</v>
      </c>
      <c r="D18" s="98">
        <f>IFERROR(((B18/C18)-1)*100,IF(B18+C18&lt;&gt;0,100,0))</f>
        <v>29.70203829410125</v>
      </c>
      <c r="E18" s="67">
        <v>217041735.120112</v>
      </c>
      <c r="F18" s="67">
        <v>247138668.13640201</v>
      </c>
      <c r="G18" s="98">
        <f>IFERROR(((E18/F18)-1)*100,IF(E18+F18&lt;&gt;0,100,0))</f>
        <v>-12.178156191923295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27602701.03328</v>
      </c>
      <c r="C24" s="66">
        <v>31524595.592390001</v>
      </c>
      <c r="D24" s="65">
        <f>B24-C24</f>
        <v>-3921894.5591100007</v>
      </c>
      <c r="E24" s="67">
        <v>344124413.34385997</v>
      </c>
      <c r="F24" s="67">
        <v>442362895.45471001</v>
      </c>
      <c r="G24" s="65">
        <f>E24-F24</f>
        <v>-98238482.110850036</v>
      </c>
    </row>
    <row r="25" spans="1:7" s="16" customFormat="1" ht="12" x14ac:dyDescent="0.2">
      <c r="A25" s="68" t="s">
        <v>15</v>
      </c>
      <c r="B25" s="66">
        <v>35330815.459590003</v>
      </c>
      <c r="C25" s="66">
        <v>25066029.123750001</v>
      </c>
      <c r="D25" s="65">
        <f>B25-C25</f>
        <v>10264786.335840002</v>
      </c>
      <c r="E25" s="67">
        <v>381551140.85821998</v>
      </c>
      <c r="F25" s="67">
        <v>444047419.64007998</v>
      </c>
      <c r="G25" s="65">
        <f>E25-F25</f>
        <v>-62496278.781859994</v>
      </c>
    </row>
    <row r="26" spans="1:7" s="28" customFormat="1" ht="12" x14ac:dyDescent="0.2">
      <c r="A26" s="69" t="s">
        <v>16</v>
      </c>
      <c r="B26" s="70">
        <f>B24-B25</f>
        <v>-7728114.4263100028</v>
      </c>
      <c r="C26" s="70">
        <f>C24-C25</f>
        <v>6458566.4686399996</v>
      </c>
      <c r="D26" s="70"/>
      <c r="E26" s="70">
        <f>E24-E25</f>
        <v>-37426727.514360011</v>
      </c>
      <c r="F26" s="70">
        <f>F24-F25</f>
        <v>-1684524.1853699684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77126.055791079998</v>
      </c>
      <c r="C33" s="132">
        <v>70920.446503300001</v>
      </c>
      <c r="D33" s="98">
        <f t="shared" ref="D33:D42" si="0">IFERROR(((B33/C33)-1)*100,IF(B33+C33&lt;&gt;0,100,0))</f>
        <v>8.7500990105741074</v>
      </c>
      <c r="E33" s="64"/>
      <c r="F33" s="132">
        <v>77417.11</v>
      </c>
      <c r="G33" s="132">
        <v>74826.19</v>
      </c>
    </row>
    <row r="34" spans="1:7" s="16" customFormat="1" ht="12" x14ac:dyDescent="0.2">
      <c r="A34" s="64" t="s">
        <v>23</v>
      </c>
      <c r="B34" s="132">
        <v>73251.075840100006</v>
      </c>
      <c r="C34" s="132">
        <v>79290.003131289996</v>
      </c>
      <c r="D34" s="98">
        <f t="shared" si="0"/>
        <v>-7.6162530618022695</v>
      </c>
      <c r="E34" s="64"/>
      <c r="F34" s="132">
        <v>73436.789999999994</v>
      </c>
      <c r="G34" s="132">
        <v>70941.41</v>
      </c>
    </row>
    <row r="35" spans="1:7" s="16" customFormat="1" ht="12" x14ac:dyDescent="0.2">
      <c r="A35" s="64" t="s">
        <v>24</v>
      </c>
      <c r="B35" s="132">
        <v>67003.438844510005</v>
      </c>
      <c r="C35" s="132">
        <v>69473.108491339997</v>
      </c>
      <c r="D35" s="98">
        <f t="shared" si="0"/>
        <v>-3.5548569805795349</v>
      </c>
      <c r="E35" s="64"/>
      <c r="F35" s="132">
        <v>67162.8</v>
      </c>
      <c r="G35" s="132">
        <v>65227.43</v>
      </c>
    </row>
    <row r="36" spans="1:7" s="16" customFormat="1" ht="12" x14ac:dyDescent="0.2">
      <c r="A36" s="64" t="s">
        <v>25</v>
      </c>
      <c r="B36" s="132">
        <v>71993.270494590004</v>
      </c>
      <c r="C36" s="132">
        <v>64318.953211280001</v>
      </c>
      <c r="D36" s="98">
        <f t="shared" si="0"/>
        <v>11.93165762213324</v>
      </c>
      <c r="E36" s="64"/>
      <c r="F36" s="132">
        <v>72339.100000000006</v>
      </c>
      <c r="G36" s="132">
        <v>69756.5</v>
      </c>
    </row>
    <row r="37" spans="1:7" s="16" customFormat="1" ht="12" x14ac:dyDescent="0.2">
      <c r="A37" s="64" t="s">
        <v>79</v>
      </c>
      <c r="B37" s="132">
        <v>70298.8809893</v>
      </c>
      <c r="C37" s="132">
        <v>75651.426641390004</v>
      </c>
      <c r="D37" s="98">
        <f t="shared" si="0"/>
        <v>-7.0752739105141345</v>
      </c>
      <c r="E37" s="64"/>
      <c r="F37" s="132">
        <v>71385.84</v>
      </c>
      <c r="G37" s="132">
        <v>66285.36</v>
      </c>
    </row>
    <row r="38" spans="1:7" s="16" customFormat="1" ht="12" x14ac:dyDescent="0.2">
      <c r="A38" s="64" t="s">
        <v>26</v>
      </c>
      <c r="B38" s="132">
        <v>105035.62080505</v>
      </c>
      <c r="C38" s="132">
        <v>77542.458006750006</v>
      </c>
      <c r="D38" s="98">
        <f t="shared" si="0"/>
        <v>35.455624576547137</v>
      </c>
      <c r="E38" s="64"/>
      <c r="F38" s="132">
        <v>107436.64</v>
      </c>
      <c r="G38" s="132">
        <v>102451.69</v>
      </c>
    </row>
    <row r="39" spans="1:7" s="16" customFormat="1" ht="12" x14ac:dyDescent="0.2">
      <c r="A39" s="64" t="s">
        <v>27</v>
      </c>
      <c r="B39" s="132">
        <v>14802.81584798</v>
      </c>
      <c r="C39" s="132">
        <v>16469.93429664</v>
      </c>
      <c r="D39" s="98">
        <f t="shared" si="0"/>
        <v>-10.12219246679148</v>
      </c>
      <c r="E39" s="64"/>
      <c r="F39" s="132">
        <v>14859.21</v>
      </c>
      <c r="G39" s="132">
        <v>14239.54</v>
      </c>
    </row>
    <row r="40" spans="1:7" s="16" customFormat="1" ht="12" x14ac:dyDescent="0.2">
      <c r="A40" s="64" t="s">
        <v>28</v>
      </c>
      <c r="B40" s="132">
        <v>100240.21821875</v>
      </c>
      <c r="C40" s="132">
        <v>82884.020822139995</v>
      </c>
      <c r="D40" s="98">
        <f t="shared" si="0"/>
        <v>20.940341967548235</v>
      </c>
      <c r="E40" s="64"/>
      <c r="F40" s="132">
        <v>101339.54</v>
      </c>
      <c r="G40" s="132">
        <v>97701.53</v>
      </c>
    </row>
    <row r="41" spans="1:7" s="16" customFormat="1" ht="12" x14ac:dyDescent="0.2">
      <c r="A41" s="64" t="s">
        <v>29</v>
      </c>
      <c r="B41" s="72"/>
      <c r="C41" s="72"/>
      <c r="D41" s="98">
        <f t="shared" si="0"/>
        <v>0</v>
      </c>
      <c r="E41" s="64"/>
      <c r="F41" s="72"/>
      <c r="G41" s="72"/>
    </row>
    <row r="42" spans="1:7" s="16" customFormat="1" ht="12" x14ac:dyDescent="0.2">
      <c r="A42" s="64" t="s">
        <v>78</v>
      </c>
      <c r="B42" s="132">
        <v>800.71093600999995</v>
      </c>
      <c r="C42" s="132">
        <v>1350.1890472</v>
      </c>
      <c r="D42" s="98">
        <f t="shared" si="0"/>
        <v>-40.696383393829095</v>
      </c>
      <c r="E42" s="64"/>
      <c r="F42" s="132">
        <v>842.13</v>
      </c>
      <c r="G42" s="132">
        <v>769.75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21966.647368084901</v>
      </c>
      <c r="D48" s="72"/>
      <c r="E48" s="133">
        <v>20614.958407312199</v>
      </c>
      <c r="F48" s="72"/>
      <c r="G48" s="98">
        <f>IFERROR(((C48/E48)-1)*100,IF(C48+E48&lt;&gt;0,100,0))</f>
        <v>6.5568357406593281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2973</v>
      </c>
      <c r="D54" s="75"/>
      <c r="E54" s="134">
        <v>789110</v>
      </c>
      <c r="F54" s="134">
        <v>72366895.640000001</v>
      </c>
      <c r="G54" s="134">
        <v>8163019.2960000001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8924</v>
      </c>
      <c r="C68" s="66">
        <v>6614</v>
      </c>
      <c r="D68" s="98">
        <f>IFERROR(((B68/C68)-1)*100,IF(B68+C68&lt;&gt;0,100,0))</f>
        <v>34.925914726338078</v>
      </c>
      <c r="E68" s="66">
        <v>148796</v>
      </c>
      <c r="F68" s="66">
        <v>137206</v>
      </c>
      <c r="G68" s="98">
        <f>IFERROR(((E68/F68)-1)*100,IF(E68+F68&lt;&gt;0,100,0))</f>
        <v>8.4471524568896506</v>
      </c>
    </row>
    <row r="69" spans="1:7" s="16" customFormat="1" ht="12" x14ac:dyDescent="0.2">
      <c r="A69" s="79" t="s">
        <v>54</v>
      </c>
      <c r="B69" s="67">
        <v>194706623.85100001</v>
      </c>
      <c r="C69" s="66">
        <v>175339233.47400001</v>
      </c>
      <c r="D69" s="98">
        <f>IFERROR(((B69/C69)-1)*100,IF(B69+C69&lt;&gt;0,100,0))</f>
        <v>11.045668441268663</v>
      </c>
      <c r="E69" s="66">
        <v>5368101274.6479998</v>
      </c>
      <c r="F69" s="66">
        <v>4252225326.9710002</v>
      </c>
      <c r="G69" s="98">
        <f>IFERROR(((E69/F69)-1)*100,IF(E69+F69&lt;&gt;0,100,0))</f>
        <v>26.242164087571407</v>
      </c>
    </row>
    <row r="70" spans="1:7" s="62" customFormat="1" ht="12" x14ac:dyDescent="0.2">
      <c r="A70" s="79" t="s">
        <v>55</v>
      </c>
      <c r="B70" s="67">
        <v>174612869.13424999</v>
      </c>
      <c r="C70" s="66">
        <v>168112060.32043001</v>
      </c>
      <c r="D70" s="98">
        <f>IFERROR(((B70/C70)-1)*100,IF(B70+C70&lt;&gt;0,100,0))</f>
        <v>3.8669497009489406</v>
      </c>
      <c r="E70" s="66">
        <v>4900508949.7220802</v>
      </c>
      <c r="F70" s="66">
        <v>4158476893.2487001</v>
      </c>
      <c r="G70" s="98">
        <f>IFERROR(((E70/F70)-1)*100,IF(E70+F70&lt;&gt;0,100,0))</f>
        <v>17.843842241328112</v>
      </c>
    </row>
    <row r="71" spans="1:7" s="16" customFormat="1" ht="12" x14ac:dyDescent="0.2">
      <c r="A71" s="79" t="s">
        <v>94</v>
      </c>
      <c r="B71" s="98">
        <f>IFERROR(B69/B68/1000,)</f>
        <v>21.818312847489917</v>
      </c>
      <c r="C71" s="98">
        <f>IFERROR(C69/C68/1000,)</f>
        <v>26.510316521620808</v>
      </c>
      <c r="D71" s="98">
        <f>IFERROR(((B71/C71)-1)*100,IF(B71+C71&lt;&gt;0,100,0))</f>
        <v>-17.698784057535754</v>
      </c>
      <c r="E71" s="98">
        <f>IFERROR(E69/E68/1000,)</f>
        <v>36.076919236054728</v>
      </c>
      <c r="F71" s="98">
        <f>IFERROR(F69/F68/1000,)</f>
        <v>30.991540653987435</v>
      </c>
      <c r="G71" s="98">
        <f>IFERROR(((E71/F71)-1)*100,IF(E71+F71&lt;&gt;0,100,0))</f>
        <v>16.40892474125193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3250</v>
      </c>
      <c r="C74" s="66">
        <v>3144</v>
      </c>
      <c r="D74" s="98">
        <f>IFERROR(((B74/C74)-1)*100,IF(B74+C74&lt;&gt;0,100,0))</f>
        <v>3.3715012722646209</v>
      </c>
      <c r="E74" s="66">
        <v>60103</v>
      </c>
      <c r="F74" s="66">
        <v>59470</v>
      </c>
      <c r="G74" s="98">
        <f>IFERROR(((E74/F74)-1)*100,IF(E74+F74&lt;&gt;0,100,0))</f>
        <v>1.0644022196065306</v>
      </c>
    </row>
    <row r="75" spans="1:7" s="16" customFormat="1" ht="12" x14ac:dyDescent="0.2">
      <c r="A75" s="79" t="s">
        <v>54</v>
      </c>
      <c r="B75" s="67">
        <v>619153461.546</v>
      </c>
      <c r="C75" s="66">
        <v>542421666.66600001</v>
      </c>
      <c r="D75" s="98">
        <f>IFERROR(((B75/C75)-1)*100,IF(B75+C75&lt;&gt;0,100,0))</f>
        <v>14.146152264092393</v>
      </c>
      <c r="E75" s="66">
        <v>12920438854.818001</v>
      </c>
      <c r="F75" s="66">
        <v>11604100131.646</v>
      </c>
      <c r="G75" s="98">
        <f>IFERROR(((E75/F75)-1)*100,IF(E75+F75&lt;&gt;0,100,0))</f>
        <v>11.343738060154806</v>
      </c>
    </row>
    <row r="76" spans="1:7" s="16" customFormat="1" ht="12" x14ac:dyDescent="0.2">
      <c r="A76" s="79" t="s">
        <v>55</v>
      </c>
      <c r="B76" s="67">
        <v>533230870.55712003</v>
      </c>
      <c r="C76" s="66">
        <v>512102495.11458999</v>
      </c>
      <c r="D76" s="98">
        <f>IFERROR(((B76/C76)-1)*100,IF(B76+C76&lt;&gt;0,100,0))</f>
        <v>4.1258099001845849</v>
      </c>
      <c r="E76" s="66">
        <v>11920960708.7889</v>
      </c>
      <c r="F76" s="66">
        <v>10979628032.5797</v>
      </c>
      <c r="G76" s="98">
        <f>IFERROR(((E76/F76)-1)*100,IF(E76+F76&lt;&gt;0,100,0))</f>
        <v>8.5734477836225018</v>
      </c>
    </row>
    <row r="77" spans="1:7" s="16" customFormat="1" ht="12" x14ac:dyDescent="0.2">
      <c r="A77" s="79" t="s">
        <v>94</v>
      </c>
      <c r="B77" s="98">
        <f>IFERROR(B75/B74/1000,)</f>
        <v>190.50875739876923</v>
      </c>
      <c r="C77" s="98">
        <f>IFERROR(C75/C74/1000,)</f>
        <v>172.52597540267175</v>
      </c>
      <c r="D77" s="98">
        <f>IFERROR(((B77/C77)-1)*100,IF(B77+C77&lt;&gt;0,100,0))</f>
        <v>10.423231605632765</v>
      </c>
      <c r="E77" s="98">
        <f>IFERROR(E75/E74/1000,)</f>
        <v>214.97161297802108</v>
      </c>
      <c r="F77" s="98">
        <f>IFERROR(F75/F74/1000,)</f>
        <v>195.12527546066926</v>
      </c>
      <c r="G77" s="98">
        <f>IFERROR(((E77/F77)-1)*100,IF(E77+F77&lt;&gt;0,100,0))</f>
        <v>10.171074695729088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242</v>
      </c>
      <c r="C80" s="66">
        <v>343</v>
      </c>
      <c r="D80" s="98">
        <f>IFERROR(((B80/C80)-1)*100,IF(B80+C80&lt;&gt;0,100,0))</f>
        <v>-29.446064139941686</v>
      </c>
      <c r="E80" s="66">
        <v>4318</v>
      </c>
      <c r="F80" s="66">
        <v>4393</v>
      </c>
      <c r="G80" s="98">
        <f>IFERROR(((E80/F80)-1)*100,IF(E80+F80&lt;&gt;0,100,0))</f>
        <v>-1.7072615524698409</v>
      </c>
    </row>
    <row r="81" spans="1:7" s="16" customFormat="1" ht="12" x14ac:dyDescent="0.2">
      <c r="A81" s="79" t="s">
        <v>54</v>
      </c>
      <c r="B81" s="67">
        <v>20176749.633000001</v>
      </c>
      <c r="C81" s="66">
        <v>31248254.943</v>
      </c>
      <c r="D81" s="98">
        <f>IFERROR(((B81/C81)-1)*100,IF(B81+C81&lt;&gt;0,100,0))</f>
        <v>-35.430795512247172</v>
      </c>
      <c r="E81" s="66">
        <v>494816930.546</v>
      </c>
      <c r="F81" s="66">
        <v>510315008.32800001</v>
      </c>
      <c r="G81" s="98">
        <f>IFERROR(((E81/F81)-1)*100,IF(E81+F81&lt;&gt;0,100,0))</f>
        <v>-3.0369629599525272</v>
      </c>
    </row>
    <row r="82" spans="1:7" s="16" customFormat="1" ht="12" x14ac:dyDescent="0.2">
      <c r="A82" s="79" t="s">
        <v>55</v>
      </c>
      <c r="B82" s="67">
        <v>3500322.0512699001</v>
      </c>
      <c r="C82" s="66">
        <v>13988568.9696001</v>
      </c>
      <c r="D82" s="98">
        <f>IFERROR(((B82/C82)-1)*100,IF(B82+C82&lt;&gt;0,100,0))</f>
        <v>-74.977268519197466</v>
      </c>
      <c r="E82" s="66">
        <v>125950935.30262899</v>
      </c>
      <c r="F82" s="66">
        <v>234061550.58950201</v>
      </c>
      <c r="G82" s="98">
        <f>IFERROR(((E82/F82)-1)*100,IF(E82+F82&lt;&gt;0,100,0))</f>
        <v>-46.18896824984202</v>
      </c>
    </row>
    <row r="83" spans="1:7" s="32" customFormat="1" x14ac:dyDescent="0.2">
      <c r="A83" s="79" t="s">
        <v>94</v>
      </c>
      <c r="B83" s="98">
        <f>IFERROR(B81/B80/1000,)</f>
        <v>83.374998483471074</v>
      </c>
      <c r="C83" s="98">
        <f>IFERROR(C81/C80/1000,)</f>
        <v>91.102784090379004</v>
      </c>
      <c r="D83" s="98">
        <f>IFERROR(((B83/C83)-1)*100,IF(B83+C83&lt;&gt;0,100,0))</f>
        <v>-8.4824911599205794</v>
      </c>
      <c r="E83" s="98">
        <f>IFERROR(E81/E80/1000,)</f>
        <v>114.59400892681798</v>
      </c>
      <c r="F83" s="98">
        <f>IFERROR(F81/F80/1000,)</f>
        <v>116.16549244889596</v>
      </c>
      <c r="G83" s="98">
        <f>IFERROR(((E83/F83)-1)*100,IF(E83+F83&lt;&gt;0,100,0))</f>
        <v>-1.35279719385627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12416</v>
      </c>
      <c r="C86" s="64">
        <f>C68+C74+C80</f>
        <v>10101</v>
      </c>
      <c r="D86" s="98">
        <f>IFERROR(((B86/C86)-1)*100,IF(B86+C86&lt;&gt;0,100,0))</f>
        <v>22.918522918522921</v>
      </c>
      <c r="E86" s="64">
        <f>E68+E74+E80</f>
        <v>213217</v>
      </c>
      <c r="F86" s="64">
        <f>F68+F74+F80</f>
        <v>201069</v>
      </c>
      <c r="G86" s="98">
        <f>IFERROR(((E86/F86)-1)*100,IF(E86+F86&lt;&gt;0,100,0))</f>
        <v>6.0417070756804803</v>
      </c>
    </row>
    <row r="87" spans="1:7" s="62" customFormat="1" ht="12" x14ac:dyDescent="0.2">
      <c r="A87" s="79" t="s">
        <v>54</v>
      </c>
      <c r="B87" s="64">
        <f t="shared" ref="B87:C87" si="1">B69+B75+B81</f>
        <v>834036835.03000009</v>
      </c>
      <c r="C87" s="64">
        <f t="shared" si="1"/>
        <v>749009155.08299994</v>
      </c>
      <c r="D87" s="98">
        <f>IFERROR(((B87/C87)-1)*100,IF(B87+C87&lt;&gt;0,100,0))</f>
        <v>11.352021449935146</v>
      </c>
      <c r="E87" s="64">
        <f t="shared" ref="E87:F87" si="2">E69+E75+E81</f>
        <v>18783357060.012001</v>
      </c>
      <c r="F87" s="64">
        <f t="shared" si="2"/>
        <v>16366640466.945</v>
      </c>
      <c r="G87" s="98">
        <f>IFERROR(((E87/F87)-1)*100,IF(E87+F87&lt;&gt;0,100,0))</f>
        <v>14.766112800900943</v>
      </c>
    </row>
    <row r="88" spans="1:7" s="62" customFormat="1" ht="12" x14ac:dyDescent="0.2">
      <c r="A88" s="79" t="s">
        <v>55</v>
      </c>
      <c r="B88" s="64">
        <f t="shared" ref="B88:C88" si="3">B70+B76+B82</f>
        <v>711344061.7426399</v>
      </c>
      <c r="C88" s="64">
        <f t="shared" si="3"/>
        <v>694203124.40462005</v>
      </c>
      <c r="D88" s="98">
        <f>IFERROR(((B88/C88)-1)*100,IF(B88+C88&lt;&gt;0,100,0))</f>
        <v>2.4691530094625769</v>
      </c>
      <c r="E88" s="64">
        <f t="shared" ref="E88:F88" si="4">E70+E76+E82</f>
        <v>16947420593.81361</v>
      </c>
      <c r="F88" s="64">
        <f t="shared" si="4"/>
        <v>15372166476.417902</v>
      </c>
      <c r="G88" s="98">
        <f>IFERROR(((E88/F88)-1)*100,IF(E88+F88&lt;&gt;0,100,0))</f>
        <v>10.247443779718823</v>
      </c>
    </row>
    <row r="89" spans="1:7" s="63" customFormat="1" x14ac:dyDescent="0.2">
      <c r="A89" s="79" t="s">
        <v>95</v>
      </c>
      <c r="B89" s="98">
        <f>IFERROR((B75/B87)*100,IF(B75+B87&lt;&gt;0,100,0))</f>
        <v>74.235745418094055</v>
      </c>
      <c r="C89" s="98">
        <f>IFERROR((C75/C87)*100,IF(C75+C87&lt;&gt;0,100,0))</f>
        <v>72.418562975494297</v>
      </c>
      <c r="D89" s="98">
        <f>IFERROR(((B89/C89)-1)*100,IF(B89+C89&lt;&gt;0,100,0))</f>
        <v>2.5092771354972454</v>
      </c>
      <c r="E89" s="98">
        <f>IFERROR((E75/E87)*100,IF(E75+E87&lt;&gt;0,100,0))</f>
        <v>68.786632834257304</v>
      </c>
      <c r="F89" s="98">
        <f>IFERROR((F75/F87)*100,IF(F75+F87&lt;&gt;0,100,0))</f>
        <v>70.900928966346527</v>
      </c>
      <c r="G89" s="98">
        <f>IFERROR(((E89/F89)-1)*100,IF(E89+F89&lt;&gt;0,100,0))</f>
        <v>-2.9820429194838627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116994262.689</v>
      </c>
      <c r="C97" s="135">
        <v>77091777.662</v>
      </c>
      <c r="D97" s="65">
        <f>B97-C97</f>
        <v>39902485.026999995</v>
      </c>
      <c r="E97" s="135">
        <v>2492023295.9429998</v>
      </c>
      <c r="F97" s="135">
        <v>1405115474.796</v>
      </c>
      <c r="G97" s="80">
        <f>E97-F97</f>
        <v>1086907821.1469998</v>
      </c>
    </row>
    <row r="98" spans="1:7" s="62" customFormat="1" ht="13.5" x14ac:dyDescent="0.2">
      <c r="A98" s="114" t="s">
        <v>88</v>
      </c>
      <c r="B98" s="66">
        <v>117452135.67900001</v>
      </c>
      <c r="C98" s="135">
        <v>75293826.033999994</v>
      </c>
      <c r="D98" s="65">
        <f>B98-C98</f>
        <v>42158309.645000011</v>
      </c>
      <c r="E98" s="135">
        <v>2509189087.888</v>
      </c>
      <c r="F98" s="135">
        <v>1380707699.625</v>
      </c>
      <c r="G98" s="80">
        <f>E98-F98</f>
        <v>1128481388.263</v>
      </c>
    </row>
    <row r="99" spans="1:7" s="62" customFormat="1" ht="12" x14ac:dyDescent="0.2">
      <c r="A99" s="115" t="s">
        <v>16</v>
      </c>
      <c r="B99" s="65">
        <f>B97-B98</f>
        <v>-457872.99000000954</v>
      </c>
      <c r="C99" s="65">
        <f>C97-C98</f>
        <v>1797951.6280000061</v>
      </c>
      <c r="D99" s="82"/>
      <c r="E99" s="65">
        <f>E97-E98</f>
        <v>-17165791.945000172</v>
      </c>
      <c r="F99" s="82">
        <f>F97-F98</f>
        <v>24407775.171000004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23401869.489999998</v>
      </c>
      <c r="C102" s="135">
        <v>14040139.93</v>
      </c>
      <c r="D102" s="65">
        <f>B102-C102</f>
        <v>9361729.5599999987</v>
      </c>
      <c r="E102" s="135">
        <v>681703662.96099997</v>
      </c>
      <c r="F102" s="135">
        <v>509437405.477</v>
      </c>
      <c r="G102" s="80">
        <f>E102-F102</f>
        <v>172266257.48399997</v>
      </c>
    </row>
    <row r="103" spans="1:7" s="16" customFormat="1" ht="13.5" x14ac:dyDescent="0.2">
      <c r="A103" s="79" t="s">
        <v>88</v>
      </c>
      <c r="B103" s="66">
        <v>26879462.905000001</v>
      </c>
      <c r="C103" s="135">
        <v>18528319.739999998</v>
      </c>
      <c r="D103" s="65">
        <f>B103-C103</f>
        <v>8351143.1650000028</v>
      </c>
      <c r="E103" s="135">
        <v>805664432.09200001</v>
      </c>
      <c r="F103" s="135">
        <v>579797063.773</v>
      </c>
      <c r="G103" s="80">
        <f>E103-F103</f>
        <v>225867368.31900001</v>
      </c>
    </row>
    <row r="104" spans="1:7" s="28" customFormat="1" ht="12" x14ac:dyDescent="0.2">
      <c r="A104" s="81" t="s">
        <v>16</v>
      </c>
      <c r="B104" s="65">
        <f>B102-B103</f>
        <v>-3477593.4150000028</v>
      </c>
      <c r="C104" s="65">
        <f>C102-C103</f>
        <v>-4488179.8099999987</v>
      </c>
      <c r="D104" s="82"/>
      <c r="E104" s="65">
        <f>E102-E103</f>
        <v>-123960769.13100004</v>
      </c>
      <c r="F104" s="82">
        <f>F102-F103</f>
        <v>-70359658.296000004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839.85932019752101</v>
      </c>
      <c r="C111" s="136">
        <v>834.97488918811405</v>
      </c>
      <c r="D111" s="98">
        <f>IFERROR(((B111/C111)-1)*100,IF(B111+C111&lt;&gt;0,100,0))</f>
        <v>0.58497938951869166</v>
      </c>
      <c r="E111" s="84"/>
      <c r="F111" s="137">
        <v>841.92665860572504</v>
      </c>
      <c r="G111" s="137">
        <v>834.670790248652</v>
      </c>
    </row>
    <row r="112" spans="1:7" s="16" customFormat="1" ht="12" x14ac:dyDescent="0.2">
      <c r="A112" s="79" t="s">
        <v>50</v>
      </c>
      <c r="B112" s="137">
        <v>827.634076589198</v>
      </c>
      <c r="C112" s="136">
        <v>823.62364350318899</v>
      </c>
      <c r="D112" s="98">
        <f>IFERROR(((B112/C112)-1)*100,IF(B112+C112&lt;&gt;0,100,0))</f>
        <v>0.48692544436328422</v>
      </c>
      <c r="E112" s="84"/>
      <c r="F112" s="137">
        <v>829.70566329228905</v>
      </c>
      <c r="G112" s="137">
        <v>822.48969533309503</v>
      </c>
    </row>
    <row r="113" spans="1:7" s="16" customFormat="1" ht="12" x14ac:dyDescent="0.2">
      <c r="A113" s="79" t="s">
        <v>51</v>
      </c>
      <c r="B113" s="137">
        <v>904.14860936556795</v>
      </c>
      <c r="C113" s="136">
        <v>888.10719592435203</v>
      </c>
      <c r="D113" s="98">
        <f>IFERROR(((B113/C113)-1)*100,IF(B113+C113&lt;&gt;0,100,0))</f>
        <v>1.8062474344124446</v>
      </c>
      <c r="E113" s="84"/>
      <c r="F113" s="137">
        <v>905.89428504297496</v>
      </c>
      <c r="G113" s="137">
        <v>899.00157374269099</v>
      </c>
    </row>
    <row r="114" spans="1:7" s="28" customFormat="1" ht="12" x14ac:dyDescent="0.2">
      <c r="A114" s="81" t="s">
        <v>52</v>
      </c>
      <c r="B114" s="85"/>
      <c r="C114" s="84"/>
      <c r="D114" s="86"/>
      <c r="E114" s="84"/>
      <c r="F114" s="71"/>
      <c r="G114" s="71"/>
    </row>
    <row r="115" spans="1:7" s="16" customFormat="1" ht="12" x14ac:dyDescent="0.2">
      <c r="A115" s="79" t="s">
        <v>56</v>
      </c>
      <c r="B115" s="137">
        <v>654.82555642393902</v>
      </c>
      <c r="C115" s="136">
        <v>628.76357312731602</v>
      </c>
      <c r="D115" s="98">
        <f>IFERROR(((B115/C115)-1)*100,IF(B115+C115&lt;&gt;0,100,0))</f>
        <v>4.1449575660048366</v>
      </c>
      <c r="E115" s="84"/>
      <c r="F115" s="137">
        <v>654.82555642393902</v>
      </c>
      <c r="G115" s="137">
        <v>651.69909067472202</v>
      </c>
    </row>
    <row r="116" spans="1:7" s="16" customFormat="1" ht="12" x14ac:dyDescent="0.2">
      <c r="A116" s="79" t="s">
        <v>57</v>
      </c>
      <c r="B116" s="137">
        <v>847.95527020427699</v>
      </c>
      <c r="C116" s="136">
        <v>822.13598108381098</v>
      </c>
      <c r="D116" s="98">
        <f>IFERROR(((B116/C116)-1)*100,IF(B116+C116&lt;&gt;0,100,0))</f>
        <v>3.1405132136935299</v>
      </c>
      <c r="E116" s="84"/>
      <c r="F116" s="137">
        <v>849.72356489035201</v>
      </c>
      <c r="G116" s="137">
        <v>843.72832286453604</v>
      </c>
    </row>
    <row r="117" spans="1:7" s="16" customFormat="1" ht="12" x14ac:dyDescent="0.2">
      <c r="A117" s="79" t="s">
        <v>59</v>
      </c>
      <c r="B117" s="137">
        <v>953.44941524592002</v>
      </c>
      <c r="C117" s="136">
        <v>938.69769593119804</v>
      </c>
      <c r="D117" s="98">
        <f>IFERROR(((B117/C117)-1)*100,IF(B117+C117&lt;&gt;0,100,0))</f>
        <v>1.5715090575659785</v>
      </c>
      <c r="E117" s="84"/>
      <c r="F117" s="137">
        <v>956.33181032569905</v>
      </c>
      <c r="G117" s="137">
        <v>946.89083073748998</v>
      </c>
    </row>
    <row r="118" spans="1:7" s="16" customFormat="1" ht="12" x14ac:dyDescent="0.2">
      <c r="A118" s="79" t="s">
        <v>58</v>
      </c>
      <c r="B118" s="137">
        <v>881.353959614004</v>
      </c>
      <c r="C118" s="136">
        <v>899.89844124744104</v>
      </c>
      <c r="D118" s="98">
        <f>IFERROR(((B118/C118)-1)*100,IF(B118+C118&lt;&gt;0,100,0))</f>
        <v>-2.060730498402763</v>
      </c>
      <c r="E118" s="84"/>
      <c r="F118" s="137">
        <v>883.57483108317695</v>
      </c>
      <c r="G118" s="137">
        <v>875.435913649241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101</v>
      </c>
      <c r="C127" s="66">
        <v>61</v>
      </c>
      <c r="D127" s="98">
        <f>IFERROR(((B127/C127)-1)*100,IF(B127+C127&lt;&gt;0,100,0))</f>
        <v>65.573770491803288</v>
      </c>
      <c r="E127" s="66">
        <v>6507</v>
      </c>
      <c r="F127" s="66">
        <v>5789</v>
      </c>
      <c r="G127" s="98">
        <f>IFERROR(((E127/F127)-1)*100,IF(E127+F127&lt;&gt;0,100,0))</f>
        <v>12.402832959060284</v>
      </c>
    </row>
    <row r="128" spans="1:7" s="16" customFormat="1" ht="12" x14ac:dyDescent="0.2">
      <c r="A128" s="79" t="s">
        <v>74</v>
      </c>
      <c r="B128" s="67">
        <v>2</v>
      </c>
      <c r="C128" s="66">
        <v>4</v>
      </c>
      <c r="D128" s="98">
        <f>IFERROR(((B128/C128)-1)*100,IF(B128+C128&lt;&gt;0,100,0))</f>
        <v>-50</v>
      </c>
      <c r="E128" s="66">
        <v>154</v>
      </c>
      <c r="F128" s="66">
        <v>176</v>
      </c>
      <c r="G128" s="98">
        <f>IFERROR(((E128/F128)-1)*100,IF(E128+F128&lt;&gt;0,100,0))</f>
        <v>-12.5</v>
      </c>
    </row>
    <row r="129" spans="1:7" s="28" customFormat="1" ht="12" x14ac:dyDescent="0.2">
      <c r="A129" s="81" t="s">
        <v>34</v>
      </c>
      <c r="B129" s="82">
        <f>SUM(B126:B128)</f>
        <v>103</v>
      </c>
      <c r="C129" s="82">
        <f>SUM(C126:C128)</f>
        <v>65</v>
      </c>
      <c r="D129" s="98">
        <f>IFERROR(((B129/C129)-1)*100,IF(B129+C129&lt;&gt;0,100,0))</f>
        <v>58.461538461538453</v>
      </c>
      <c r="E129" s="82">
        <f>SUM(E126:E128)</f>
        <v>6667</v>
      </c>
      <c r="F129" s="82">
        <f>SUM(F126:F128)</f>
        <v>5972</v>
      </c>
      <c r="G129" s="98">
        <f>IFERROR(((E129/F129)-1)*100,IF(E129+F129&lt;&gt;0,100,0))</f>
        <v>11.63764233087743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19</v>
      </c>
      <c r="C132" s="66">
        <v>50</v>
      </c>
      <c r="D132" s="98">
        <f>IFERROR(((B132/C132)-1)*100,IF(B132+C132&lt;&gt;0,100,0))</f>
        <v>-62</v>
      </c>
      <c r="E132" s="66">
        <v>599</v>
      </c>
      <c r="F132" s="66">
        <v>384</v>
      </c>
      <c r="G132" s="98">
        <f>IFERROR(((E132/F132)-1)*100,IF(E132+F132&lt;&gt;0,100,0))</f>
        <v>55.989583333333329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19</v>
      </c>
      <c r="C134" s="82">
        <f>SUM(C132:C133)</f>
        <v>50</v>
      </c>
      <c r="D134" s="98">
        <f>IFERROR(((B134/C134)-1)*100,IF(B134+C134&lt;&gt;0,100,0))</f>
        <v>-62</v>
      </c>
      <c r="E134" s="82">
        <f>SUM(E132:E133)</f>
        <v>599</v>
      </c>
      <c r="F134" s="82">
        <f>SUM(F132:F133)</f>
        <v>384</v>
      </c>
      <c r="G134" s="98">
        <f>IFERROR(((E134/F134)-1)*100,IF(E134+F134&lt;&gt;0,100,0))</f>
        <v>55.989583333333329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15658</v>
      </c>
      <c r="C138" s="66">
        <v>19829</v>
      </c>
      <c r="D138" s="98">
        <f>IFERROR(((B138/C138)-1)*100,IF(B138+C138&lt;&gt;0,100,0))</f>
        <v>-21.034847949972256</v>
      </c>
      <c r="E138" s="66">
        <v>6378422</v>
      </c>
      <c r="F138" s="66">
        <v>5769923</v>
      </c>
      <c r="G138" s="98">
        <f>IFERROR(((E138/F138)-1)*100,IF(E138+F138&lt;&gt;0,100,0))</f>
        <v>10.54605061454026</v>
      </c>
    </row>
    <row r="139" spans="1:7" s="16" customFormat="1" ht="12" x14ac:dyDescent="0.2">
      <c r="A139" s="79" t="s">
        <v>74</v>
      </c>
      <c r="B139" s="67">
        <v>2</v>
      </c>
      <c r="C139" s="66">
        <v>8</v>
      </c>
      <c r="D139" s="98">
        <f>IFERROR(((B139/C139)-1)*100,IF(B139+C139&lt;&gt;0,100,0))</f>
        <v>-75</v>
      </c>
      <c r="E139" s="66">
        <v>7497</v>
      </c>
      <c r="F139" s="66">
        <v>7623</v>
      </c>
      <c r="G139" s="98">
        <f>IFERROR(((E139/F139)-1)*100,IF(E139+F139&lt;&gt;0,100,0))</f>
        <v>-1.6528925619834656</v>
      </c>
    </row>
    <row r="140" spans="1:7" s="16" customFormat="1" ht="12" x14ac:dyDescent="0.2">
      <c r="A140" s="81" t="s">
        <v>34</v>
      </c>
      <c r="B140" s="82">
        <f>SUM(B137:B139)</f>
        <v>15660</v>
      </c>
      <c r="C140" s="82">
        <f>SUM(C137:C139)</f>
        <v>19837</v>
      </c>
      <c r="D140" s="98">
        <f>IFERROR(((B140/C140)-1)*100,IF(B140+C140&lt;&gt;0,100,0))</f>
        <v>-21.056611382769574</v>
      </c>
      <c r="E140" s="82">
        <f>SUM(E137:E139)</f>
        <v>6386749</v>
      </c>
      <c r="F140" s="82">
        <f>SUM(F137:F139)</f>
        <v>5777868</v>
      </c>
      <c r="G140" s="98">
        <f>IFERROR(((E140/F140)-1)*100,IF(E140+F140&lt;&gt;0,100,0))</f>
        <v>10.538160442571542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19040</v>
      </c>
      <c r="C143" s="66">
        <v>3689</v>
      </c>
      <c r="D143" s="98">
        <f>IFERROR(((B143/C143)-1)*100,)</f>
        <v>416.12903225806451</v>
      </c>
      <c r="E143" s="66">
        <v>295827</v>
      </c>
      <c r="F143" s="66">
        <v>230646</v>
      </c>
      <c r="G143" s="98">
        <f>IFERROR(((E143/F143)-1)*100,)</f>
        <v>28.260190941963014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19040</v>
      </c>
      <c r="C145" s="82">
        <f>SUM(C143:C144)</f>
        <v>3689</v>
      </c>
      <c r="D145" s="98">
        <f>IFERROR(((B145/C145)-1)*100,)</f>
        <v>416.12903225806451</v>
      </c>
      <c r="E145" s="82">
        <f>SUM(E143:E144)</f>
        <v>295827</v>
      </c>
      <c r="F145" s="82">
        <f>SUM(F143:F144)</f>
        <v>230646</v>
      </c>
      <c r="G145" s="98">
        <f>IFERROR(((E145/F145)-1)*100,)</f>
        <v>28.260190941963014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1301474.9103300001</v>
      </c>
      <c r="C149" s="66">
        <v>1771476.2736500001</v>
      </c>
      <c r="D149" s="98">
        <f>IFERROR(((B149/C149)-1)*100,IF(B149+C149&lt;&gt;0,100,0))</f>
        <v>-26.531620564784408</v>
      </c>
      <c r="E149" s="66">
        <v>561948429.62310004</v>
      </c>
      <c r="F149" s="66">
        <v>533432726.86431003</v>
      </c>
      <c r="G149" s="98">
        <f>IFERROR(((E149/F149)-1)*100,IF(E149+F149&lt;&gt;0,100,0))</f>
        <v>5.3456980276434418</v>
      </c>
    </row>
    <row r="150" spans="1:7" s="32" customFormat="1" x14ac:dyDescent="0.2">
      <c r="A150" s="79" t="s">
        <v>74</v>
      </c>
      <c r="B150" s="67">
        <v>11739.34</v>
      </c>
      <c r="C150" s="66">
        <v>61818.52</v>
      </c>
      <c r="D150" s="98">
        <f>IFERROR(((B150/C150)-1)*100,IF(B150+C150&lt;&gt;0,100,0))</f>
        <v>-81.009995062968187</v>
      </c>
      <c r="E150" s="66">
        <v>48870643.229999997</v>
      </c>
      <c r="F150" s="66">
        <v>51504795.68</v>
      </c>
      <c r="G150" s="98">
        <f>IFERROR(((E150/F150)-1)*100,IF(E150+F150&lt;&gt;0,100,0))</f>
        <v>-5.1143828748802855</v>
      </c>
    </row>
    <row r="151" spans="1:7" s="16" customFormat="1" ht="12" x14ac:dyDescent="0.2">
      <c r="A151" s="81" t="s">
        <v>34</v>
      </c>
      <c r="B151" s="82">
        <f>SUM(B148:B150)</f>
        <v>1313214.2503300002</v>
      </c>
      <c r="C151" s="82">
        <f>SUM(C148:C150)</f>
        <v>1833294.7936500001</v>
      </c>
      <c r="D151" s="98">
        <f>IFERROR(((B151/C151)-1)*100,IF(B151+C151&lt;&gt;0,100,0))</f>
        <v>-28.368625990833973</v>
      </c>
      <c r="E151" s="82">
        <f>SUM(E148:E150)</f>
        <v>610838151.61060011</v>
      </c>
      <c r="F151" s="82">
        <f>SUM(F148:F150)</f>
        <v>584945066.04130995</v>
      </c>
      <c r="G151" s="98">
        <f>IFERROR(((E151/F151)-1)*100,IF(E151+F151&lt;&gt;0,100,0))</f>
        <v>4.4265841482388879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40448.019999999997</v>
      </c>
      <c r="C154" s="66">
        <v>4615.6907700000002</v>
      </c>
      <c r="D154" s="98">
        <f>IFERROR(((B154/C154)-1)*100,IF(B154+C154&lt;&gt;0,100,0))</f>
        <v>776.31563758332084</v>
      </c>
      <c r="E154" s="66">
        <v>446825.37</v>
      </c>
      <c r="F154" s="66">
        <v>371891.36241</v>
      </c>
      <c r="G154" s="98">
        <f>IFERROR(((E154/F154)-1)*100,IF(E154+F154&lt;&gt;0,100,0))</f>
        <v>20.149434798484855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40448.019999999997</v>
      </c>
      <c r="C156" s="82">
        <f>SUM(C154:C155)</f>
        <v>4615.6907700000002</v>
      </c>
      <c r="D156" s="98">
        <f>IFERROR(((B156/C156)-1)*100,IF(B156+C156&lt;&gt;0,100,0))</f>
        <v>776.31563758332084</v>
      </c>
      <c r="E156" s="82">
        <f>SUM(E154:E155)</f>
        <v>446825.37</v>
      </c>
      <c r="F156" s="82">
        <f>SUM(F154:F155)</f>
        <v>371891.36241</v>
      </c>
      <c r="G156" s="98">
        <f>IFERROR(((E156/F156)-1)*100,IF(E156+F156&lt;&gt;0,100,0))</f>
        <v>20.149434798484855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1275229</v>
      </c>
      <c r="C160" s="66">
        <v>1201042</v>
      </c>
      <c r="D160" s="98">
        <f>IFERROR(((B160/C160)-1)*100,IF(B160+C160&lt;&gt;0,100,0))</f>
        <v>6.1768864036395144</v>
      </c>
      <c r="E160" s="78"/>
      <c r="F160" s="78"/>
      <c r="G160" s="65"/>
    </row>
    <row r="161" spans="1:7" s="16" customFormat="1" ht="12" x14ac:dyDescent="0.2">
      <c r="A161" s="79" t="s">
        <v>74</v>
      </c>
      <c r="B161" s="67">
        <v>1595</v>
      </c>
      <c r="C161" s="66">
        <v>2022</v>
      </c>
      <c r="D161" s="98">
        <f>IFERROR(((B161/C161)-1)*100,IF(B161+C161&lt;&gt;0,100,0))</f>
        <v>-21.117705242334317</v>
      </c>
      <c r="E161" s="78"/>
      <c r="F161" s="78"/>
      <c r="G161" s="65"/>
    </row>
    <row r="162" spans="1:7" s="28" customFormat="1" ht="12" x14ac:dyDescent="0.2">
      <c r="A162" s="81" t="s">
        <v>34</v>
      </c>
      <c r="B162" s="82">
        <f>SUM(B159:B161)</f>
        <v>1276824</v>
      </c>
      <c r="C162" s="82">
        <f>SUM(C159:C161)</f>
        <v>1203379</v>
      </c>
      <c r="D162" s="98">
        <f>IFERROR(((B162/C162)-1)*100,IF(B162+C162&lt;&gt;0,100,0))</f>
        <v>6.1032309854168965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159827</v>
      </c>
      <c r="C165" s="66">
        <v>107302</v>
      </c>
      <c r="D165" s="98">
        <f>IFERROR(((B165/C165)-1)*100,IF(B165+C165&lt;&gt;0,100,0))</f>
        <v>48.950625337831546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159827</v>
      </c>
      <c r="C167" s="82">
        <f>SUM(C165:C166)</f>
        <v>107302</v>
      </c>
      <c r="D167" s="98">
        <f>IFERROR(((B167/C167)-1)*100,IF(B167+C167&lt;&gt;0,100,0))</f>
        <v>48.950625337831546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9853</v>
      </c>
      <c r="C175" s="113">
        <v>10750</v>
      </c>
      <c r="D175" s="111">
        <f>IFERROR(((B175/C175)-1)*100,IF(B175+C175&lt;&gt;0,100,0))</f>
        <v>-8.3441860465116253</v>
      </c>
      <c r="E175" s="113">
        <v>242743</v>
      </c>
      <c r="F175" s="113">
        <v>199339</v>
      </c>
      <c r="G175" s="111">
        <f>IFERROR(((E175/F175)-1)*100,IF(E175+F175&lt;&gt;0,100,0))</f>
        <v>21.773962947541612</v>
      </c>
    </row>
    <row r="176" spans="1:7" x14ac:dyDescent="0.2">
      <c r="A176" s="101" t="s">
        <v>32</v>
      </c>
      <c r="B176" s="112">
        <v>55973</v>
      </c>
      <c r="C176" s="113">
        <v>63070</v>
      </c>
      <c r="D176" s="111">
        <f t="shared" ref="D176:D178" si="5">IFERROR(((B176/C176)-1)*100,IF(B176+C176&lt;&gt;0,100,0))</f>
        <v>-11.252576502299029</v>
      </c>
      <c r="E176" s="113">
        <v>1344284</v>
      </c>
      <c r="F176" s="113">
        <v>1309054</v>
      </c>
      <c r="G176" s="111">
        <f>IFERROR(((E176/F176)-1)*100,IF(E176+F176&lt;&gt;0,100,0))</f>
        <v>2.6912564340355605</v>
      </c>
    </row>
    <row r="177" spans="1:7" x14ac:dyDescent="0.2">
      <c r="A177" s="101" t="s">
        <v>92</v>
      </c>
      <c r="B177" s="112">
        <v>21512141</v>
      </c>
      <c r="C177" s="113">
        <v>28667418</v>
      </c>
      <c r="D177" s="111">
        <f t="shared" si="5"/>
        <v>-24.959614430570621</v>
      </c>
      <c r="E177" s="113">
        <v>546252681</v>
      </c>
      <c r="F177" s="113">
        <v>530500765</v>
      </c>
      <c r="G177" s="111">
        <f>IFERROR(((E177/F177)-1)*100,IF(E177+F177&lt;&gt;0,100,0))</f>
        <v>2.9692541536674222</v>
      </c>
    </row>
    <row r="178" spans="1:7" x14ac:dyDescent="0.2">
      <c r="A178" s="101" t="s">
        <v>93</v>
      </c>
      <c r="B178" s="112">
        <v>121156</v>
      </c>
      <c r="C178" s="113">
        <v>110827</v>
      </c>
      <c r="D178" s="111">
        <f t="shared" si="5"/>
        <v>9.3199310637299462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250</v>
      </c>
      <c r="C181" s="113">
        <v>407</v>
      </c>
      <c r="D181" s="111">
        <f t="shared" ref="D181:D184" si="6">IFERROR(((B181/C181)-1)*100,IF(B181+C181&lt;&gt;0,100,0))</f>
        <v>-38.574938574938578</v>
      </c>
      <c r="E181" s="113">
        <v>6546</v>
      </c>
      <c r="F181" s="113">
        <v>9119</v>
      </c>
      <c r="G181" s="111">
        <f t="shared" ref="G181" si="7">IFERROR(((E181/F181)-1)*100,IF(E181+F181&lt;&gt;0,100,0))</f>
        <v>-28.215813137405419</v>
      </c>
    </row>
    <row r="182" spans="1:7" x14ac:dyDescent="0.2">
      <c r="A182" s="101" t="s">
        <v>32</v>
      </c>
      <c r="B182" s="112">
        <v>1961</v>
      </c>
      <c r="C182" s="113">
        <v>6670</v>
      </c>
      <c r="D182" s="111">
        <f t="shared" si="6"/>
        <v>-70.599700149925042</v>
      </c>
      <c r="E182" s="113">
        <v>73211</v>
      </c>
      <c r="F182" s="113">
        <v>127780</v>
      </c>
      <c r="G182" s="111">
        <f t="shared" ref="G182" si="8">IFERROR(((E182/F182)-1)*100,IF(E182+F182&lt;&gt;0,100,0))</f>
        <v>-42.705431209891998</v>
      </c>
    </row>
    <row r="183" spans="1:7" x14ac:dyDescent="0.2">
      <c r="A183" s="101" t="s">
        <v>92</v>
      </c>
      <c r="B183" s="112">
        <v>25745</v>
      </c>
      <c r="C183" s="113">
        <v>128360</v>
      </c>
      <c r="D183" s="111">
        <f t="shared" si="6"/>
        <v>-79.943128700529769</v>
      </c>
      <c r="E183" s="113">
        <v>854567</v>
      </c>
      <c r="F183" s="113">
        <v>2723570</v>
      </c>
      <c r="G183" s="111">
        <f t="shared" ref="G183" si="9">IFERROR(((E183/F183)-1)*100,IF(E183+F183&lt;&gt;0,100,0))</f>
        <v>-68.623277536468692</v>
      </c>
    </row>
    <row r="184" spans="1:7" x14ac:dyDescent="0.2">
      <c r="A184" s="101" t="s">
        <v>93</v>
      </c>
      <c r="B184" s="112">
        <v>39490</v>
      </c>
      <c r="C184" s="113">
        <v>48137</v>
      </c>
      <c r="D184" s="111">
        <f t="shared" si="6"/>
        <v>-17.96331304402019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2023-06-05T06:35:40Z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