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D71597EC-40E4-42DA-A265-0F42EA3BE2B6}" xr6:coauthVersionLast="47" xr6:coauthVersionMax="47" xr10:uidLastSave="{00000000-0000-0000-0000-000000000000}"/>
  <bookViews>
    <workbookView xWindow="4800" yWindow="316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<sst xmlns="http://schemas.openxmlformats.org/spreadsheetml/2006/main" count="270" uniqueCount="102">
  <si>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</si>
  <si>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</si>
  <si>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</si>
  <si>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</si>
  <si>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</si>
  <si>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</si>
  <si>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</si>
  <si>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</si>
  <si>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</si>
  <si>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</si>
  <si>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</si>
  <si>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</si>
  <si>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</si>
  <si>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</si>
  <si>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</si>
  <si>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</si>
  <si>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</si>
  <si>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</si>
  <si>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</si>
  <si>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</si>
  <si>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</si>
  <si>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</si>
  <si>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</si>
  <si>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</si>
  <si>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</si>
  <si>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</si>
  <si>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</si>
  <si>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</si>
  <si>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</si>
  <si>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</si>
  <si>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</si>
  <si>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</si>
  <si>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</si>
  <si>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</si>
  <si>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</si>
  <si>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</si>
  <si>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</si>
  <si>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</si>
  <si>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</si>
  <si>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</si>
  <si>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</si>
  <si>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</si>
  <si>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</si>
  <si>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</si>
  <si>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</si>
  <si>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</si>
  <si>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</si>
  <si>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</si>
  <si>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</si>
  <si>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</si>
  <si>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</si>
  <si>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</si>
  <si>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</si>
  <si>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</si>
  <si>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</si>
  <si>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</si>
  <si>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</si>
  <si>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</si>
  <si>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</si>
  <si>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</si>
  <si>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</si>
  <si>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</si>
  <si>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</si>
  <si>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</si>
  <si>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</si>
  <si>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</si>
  <si>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</si>
  <si>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</si>
  <si>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</si>
  <si>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</si>
  <si>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</si>
  <si>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</si>
  <si>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</si>
  <si>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</si>
  <si>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</si>
  <si>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</si>
  <si>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</si>
  <si>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</si>
  <si>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</si>
  <si>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</si>
  <si>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</si>
  <si>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</si>
  <si>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</si>
  <si>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</si>
  <si>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</si>
  <si>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</si>
  <si>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</si>
  <si>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</si>
  <si>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</si>
  <si>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</si>
  <si>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</si>
  <si>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</si>
  <si>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</si>
  <si>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</si>
  <si>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</si>
  <si>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</si>
  <si>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</si>
  <si>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</si>
  <si>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</si>
  <si>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15 June 2023</t>
  </si>
  <si>
    <t>15.06.2023</t>
  </si>
  <si>
    <t>17.06.2022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</si>
</sst>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2023</v>
      </c>
      <c r="F10" s="131">
        <v>2022</v>
      </c>
      <c r="G10" s="29" t="s">
        <v>7</v>
      </c>
    </row>
    <row r="11" spans="1:7" s="16" customFormat="1" ht="12" x14ac:dyDescent="0.2">
      <c r="A11" s="64" t="s">
        <v>8</v>
      </c>
      <c r="B11" s="67">
        <v>1619730</v>
      </c>
      <c r="C11" s="67">
        <v>1487025</v>
      </c>
      <c r="D11" s="98">
        <f>IFERROR(((B11/C11)-1)*100,IF(B11+C11&lt;&gt;0,100,0))</f>
        <v>8.9241942805265531</v>
      </c>
      <c r="E11" s="67">
        <v>36353526</v>
      </c>
      <c r="F11" s="67">
        <v>39276794</v>
      </c>
      <c r="G11" s="98">
        <f>IFERROR(((E11/F11)-1)*100,IF(E11+F11&lt;&gt;0,100,0))</f>
        <v>-7.4427357793001132</v>
      </c>
    </row>
    <row r="12" spans="1:7" s="16" customFormat="1" ht="12" x14ac:dyDescent="0.2">
      <c r="A12" s="64" t="s">
        <v>9</v>
      </c>
      <c r="B12" s="67">
        <v>1774965.862</v>
      </c>
      <c r="C12" s="67">
        <v>1939074.4850000001</v>
      </c>
      <c r="D12" s="98">
        <f>IFERROR(((B12/C12)-1)*100,IF(B12+C12&lt;&gt;0,100,0))</f>
        <v>-8.4632449279017798</v>
      </c>
      <c r="E12" s="67">
        <v>36998087.162</v>
      </c>
      <c r="F12" s="67">
        <v>39239077.538000003</v>
      </c>
      <c r="G12" s="98">
        <f>IFERROR(((E12/F12)-1)*100,IF(E12+F12&lt;&gt;0,100,0))</f>
        <v>-5.711118906477286</v>
      </c>
    </row>
    <row r="13" spans="1:7" s="16" customFormat="1" ht="12" x14ac:dyDescent="0.2">
      <c r="A13" s="64" t="s">
        <v>10</v>
      </c>
      <c r="B13" s="67">
        <v>186631467.168623</v>
      </c>
      <c r="C13" s="67">
        <v>149347154.80497301</v>
      </c>
      <c r="D13" s="98">
        <f>IFERROR(((B13/C13)-1)*100,IF(B13+C13&lt;&gt;0,100,0))</f>
        <v>24.964862847463152</v>
      </c>
      <c r="E13" s="67">
        <v>2718959788.4302101</v>
      </c>
      <c r="F13" s="67">
        <v>2906280706.8783798</v>
      </c>
      <c r="G13" s="98">
        <f>IFERROR(((E13/F13)-1)*100,IF(E13+F13&lt;&gt;0,100,0))</f>
        <v>-6.445382856681114</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339</v>
      </c>
      <c r="C16" s="67">
        <v>336</v>
      </c>
      <c r="D16" s="98">
        <f>IFERROR(((B16/C16)-1)*100,IF(B16+C16&lt;&gt;0,100,0))</f>
        <v>0.89285714285713969</v>
      </c>
      <c r="E16" s="67">
        <v>9230</v>
      </c>
      <c r="F16" s="67">
        <v>9336</v>
      </c>
      <c r="G16" s="98">
        <f>IFERROR(((E16/F16)-1)*100,IF(E16+F16&lt;&gt;0,100,0))</f>
        <v>-1.1353898886032554</v>
      </c>
    </row>
    <row r="17" spans="1:7" s="16" customFormat="1" ht="12" x14ac:dyDescent="0.2">
      <c r="A17" s="64" t="s">
        <v>9</v>
      </c>
      <c r="B17" s="67">
        <v>144775.30499999999</v>
      </c>
      <c r="C17" s="67">
        <v>105539.16</v>
      </c>
      <c r="D17" s="98">
        <f>IFERROR(((B17/C17)-1)*100,IF(B17+C17&lt;&gt;0,100,0))</f>
        <v>37.176859281426914</v>
      </c>
      <c r="E17" s="67">
        <v>4124914.9190000002</v>
      </c>
      <c r="F17" s="67">
        <v>4075823.1090000002</v>
      </c>
      <c r="G17" s="98">
        <f>IFERROR(((E17/F17)-1)*100,IF(E17+F17&lt;&gt;0,100,0))</f>
        <v>1.2044637043152839</v>
      </c>
    </row>
    <row r="18" spans="1:7" s="16" customFormat="1" ht="12" x14ac:dyDescent="0.2">
      <c r="A18" s="64" t="s">
        <v>10</v>
      </c>
      <c r="B18" s="67">
        <v>8727252.9462134391</v>
      </c>
      <c r="C18" s="67">
        <v>16693413.829577999</v>
      </c>
      <c r="D18" s="98">
        <f>IFERROR(((B18/C18)-1)*100,IF(B18+C18&lt;&gt;0,100,0))</f>
        <v>-47.720382209957712</v>
      </c>
      <c r="E18" s="67">
        <v>237272528.03381699</v>
      </c>
      <c r="F18" s="67">
        <v>272399661.94282699</v>
      </c>
      <c r="G18" s="98">
        <f>IFERROR(((E18/F18)-1)*100,IF(E18+F18&lt;&gt;0,100,0))</f>
        <v>-12.89543961195616</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2023</v>
      </c>
      <c r="F23" s="131">
        <v>2022</v>
      </c>
      <c r="G23" s="29" t="s">
        <v>13</v>
      </c>
    </row>
    <row r="24" spans="1:7" s="16" customFormat="1" ht="12" x14ac:dyDescent="0.2">
      <c r="A24" s="64" t="s">
        <v>14</v>
      </c>
      <c r="B24" s="66">
        <v>15919468.98639</v>
      </c>
      <c r="C24" s="66">
        <v>15193955.11516</v>
      </c>
      <c r="D24" s="65">
        <f>B24-C24</f>
        <v>725513.87123000063</v>
      </c>
      <c r="E24" s="67">
        <v>379441455.73214</v>
      </c>
      <c r="F24" s="67">
        <v>468600995.20034999</v>
      </c>
      <c r="G24" s="65">
        <f>E24-F24</f>
        <v>-89159539.468209982</v>
      </c>
    </row>
    <row r="25" spans="1:7" s="16" customFormat="1" ht="12" x14ac:dyDescent="0.2">
      <c r="A25" s="68" t="s">
        <v>15</v>
      </c>
      <c r="B25" s="66">
        <v>20728888.45848</v>
      </c>
      <c r="C25" s="66">
        <v>20527074.324129999</v>
      </c>
      <c r="D25" s="65">
        <f>B25-C25</f>
        <v>201814.13435000181</v>
      </c>
      <c r="E25" s="67">
        <v>426984782.04255003</v>
      </c>
      <c r="F25" s="67">
        <v>482521775.55495</v>
      </c>
      <c r="G25" s="65">
        <f>E25-F25</f>
        <v>-55536993.512399971</v>
      </c>
    </row>
    <row r="26" spans="1:7" s="28" customFormat="1" ht="12" x14ac:dyDescent="0.2">
      <c r="A26" s="69" t="s">
        <v>16</v>
      </c>
      <c r="B26" s="70">
        <f>B24-B25</f>
        <v>-4809419.4720900003</v>
      </c>
      <c r="C26" s="70">
        <f>C24-C25</f>
        <v>-5333119.2089699991</v>
      </c>
      <c r="D26" s="70"/>
      <c r="E26" s="70">
        <f>E24-E25</f>
        <v>-47543326.310410023</v>
      </c>
      <c r="F26" s="70">
        <f>F24-F25</f>
        <v>-13920780.354600012</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78531.813632360005</v>
      </c>
      <c r="C33" s="132">
        <v>65390.882680150004</v>
      </c>
      <c r="D33" s="98">
        <f t="shared" ref="D33:D42" si="0">IFERROR(((B33/C33)-1)*100,IF(B33+C33&lt;&gt;0,100,0))</f>
        <v>20.095968143581967</v>
      </c>
      <c r="E33" s="64"/>
      <c r="F33" s="132">
        <v>78595.25</v>
      </c>
      <c r="G33" s="132">
        <v>76185.8</v>
      </c>
    </row>
    <row r="34" spans="1:7" s="16" customFormat="1" ht="12" x14ac:dyDescent="0.2">
      <c r="A34" s="64" t="s">
        <v>23</v>
      </c>
      <c r="B34" s="132">
        <v>77313.153984119999</v>
      </c>
      <c r="C34" s="132">
        <v>73924.806882839999</v>
      </c>
      <c r="D34" s="98">
        <f t="shared" si="0"/>
        <v>4.5835048397894873</v>
      </c>
      <c r="E34" s="64"/>
      <c r="F34" s="132">
        <v>77313.149999999994</v>
      </c>
      <c r="G34" s="132">
        <v>74623.240000000005</v>
      </c>
    </row>
    <row r="35" spans="1:7" s="16" customFormat="1" ht="12" x14ac:dyDescent="0.2">
      <c r="A35" s="64" t="s">
        <v>24</v>
      </c>
      <c r="B35" s="132">
        <v>69539.27861347</v>
      </c>
      <c r="C35" s="132">
        <v>65744.420499979999</v>
      </c>
      <c r="D35" s="98">
        <f t="shared" si="0"/>
        <v>5.7721371405063282</v>
      </c>
      <c r="E35" s="64"/>
      <c r="F35" s="132">
        <v>69539.28</v>
      </c>
      <c r="G35" s="132">
        <v>67124.850000000006</v>
      </c>
    </row>
    <row r="36" spans="1:7" s="16" customFormat="1" ht="12" x14ac:dyDescent="0.2">
      <c r="A36" s="64" t="s">
        <v>25</v>
      </c>
      <c r="B36" s="132">
        <v>73035.276220550004</v>
      </c>
      <c r="C36" s="132">
        <v>59082.868095470003</v>
      </c>
      <c r="D36" s="98">
        <f t="shared" si="0"/>
        <v>23.614981084761787</v>
      </c>
      <c r="E36" s="64"/>
      <c r="F36" s="132">
        <v>73131.240000000005</v>
      </c>
      <c r="G36" s="132">
        <v>70860.67</v>
      </c>
    </row>
    <row r="37" spans="1:7" s="16" customFormat="1" ht="12" x14ac:dyDescent="0.2">
      <c r="A37" s="64" t="s">
        <v>79</v>
      </c>
      <c r="B37" s="132">
        <v>69307.753769639996</v>
      </c>
      <c r="C37" s="132">
        <v>67489.205594059997</v>
      </c>
      <c r="D37" s="98">
        <f t="shared" si="0"/>
        <v>2.6945763542074674</v>
      </c>
      <c r="E37" s="64"/>
      <c r="F37" s="132">
        <v>69978.960000000006</v>
      </c>
      <c r="G37" s="132">
        <v>66411.47</v>
      </c>
    </row>
    <row r="38" spans="1:7" s="16" customFormat="1" ht="12" x14ac:dyDescent="0.2">
      <c r="A38" s="64" t="s">
        <v>26</v>
      </c>
      <c r="B38" s="132">
        <v>105503.33642194</v>
      </c>
      <c r="C38" s="132">
        <v>73335.968177930001</v>
      </c>
      <c r="D38" s="98">
        <f t="shared" si="0"/>
        <v>43.863017075010902</v>
      </c>
      <c r="E38" s="64"/>
      <c r="F38" s="132">
        <v>105638.69</v>
      </c>
      <c r="G38" s="132">
        <v>102983.94</v>
      </c>
    </row>
    <row r="39" spans="1:7" s="16" customFormat="1" ht="12" x14ac:dyDescent="0.2">
      <c r="A39" s="64" t="s">
        <v>27</v>
      </c>
      <c r="B39" s="132">
        <v>16166.56809372</v>
      </c>
      <c r="C39" s="132">
        <v>15016.66212915</v>
      </c>
      <c r="D39" s="98">
        <f t="shared" si="0"/>
        <v>7.6575337094242135</v>
      </c>
      <c r="E39" s="64"/>
      <c r="F39" s="132">
        <v>16196.07</v>
      </c>
      <c r="G39" s="132">
        <v>15573.61</v>
      </c>
    </row>
    <row r="40" spans="1:7" s="16" customFormat="1" ht="12" x14ac:dyDescent="0.2">
      <c r="A40" s="64" t="s">
        <v>28</v>
      </c>
      <c r="B40" s="132">
        <v>102761.89328089</v>
      </c>
      <c r="C40" s="132">
        <v>77175.610041070002</v>
      </c>
      <c r="D40" s="98">
        <f t="shared" si="0"/>
        <v>33.153328138519321</v>
      </c>
      <c r="E40" s="64"/>
      <c r="F40" s="132">
        <v>102903.93</v>
      </c>
      <c r="G40" s="132">
        <v>100148.24</v>
      </c>
    </row>
    <row r="41" spans="1:7" s="16" customFormat="1" ht="12" x14ac:dyDescent="0.2">
      <c r="A41" s="64" t="s">
        <v>29</v>
      </c>
      <c r="B41" s="72"/>
      <c r="C41" s="72"/>
      <c r="D41" s="98">
        <f t="shared" si="0"/>
        <v>0</v>
      </c>
      <c r="E41" s="64"/>
      <c r="F41" s="72"/>
      <c r="G41" s="72"/>
    </row>
    <row r="42" spans="1:7" s="16" customFormat="1" ht="12" x14ac:dyDescent="0.2">
      <c r="A42" s="64" t="s">
        <v>78</v>
      </c>
      <c r="B42" s="132">
        <v>843.36851945000001</v>
      </c>
      <c r="C42" s="132">
        <v>1334.9611017</v>
      </c>
      <c r="D42" s="98">
        <f t="shared" si="0"/>
        <v>-36.824487367008949</v>
      </c>
      <c r="E42" s="64"/>
      <c r="F42" s="132">
        <v>877.75</v>
      </c>
      <c r="G42" s="132">
        <v>832.86</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22166.148697821201</v>
      </c>
      <c r="D48" s="72"/>
      <c r="E48" s="133">
        <v>19347.687192838901</v>
      </c>
      <c r="F48" s="72"/>
      <c r="G48" s="98">
        <f>IFERROR(((C48/E48)-1)*100,IF(C48+E48&lt;&gt;0,100,0))</f>
        <v>14.56743370352549</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2713</v>
      </c>
      <c r="D54" s="75"/>
      <c r="E54" s="134">
        <v>995376</v>
      </c>
      <c r="F54" s="134">
        <v>94715616.269999996</v>
      </c>
      <c r="G54" s="134">
        <v>8357625.1200000001</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2023</v>
      </c>
      <c r="F67" s="131">
        <v>2022</v>
      </c>
      <c r="G67" s="50" t="s">
        <v>7</v>
      </c>
    </row>
    <row r="68" spans="1:7" s="16" customFormat="1" ht="12" x14ac:dyDescent="0.2">
      <c r="A68" s="77" t="s">
        <v>53</v>
      </c>
      <c r="B68" s="67">
        <v>5056</v>
      </c>
      <c r="C68" s="66">
        <v>9863</v>
      </c>
      <c r="D68" s="98">
        <f>IFERROR(((B68/C68)-1)*100,IF(B68+C68&lt;&gt;0,100,0))</f>
        <v>-48.737706580148036</v>
      </c>
      <c r="E68" s="66">
        <v>161366</v>
      </c>
      <c r="F68" s="66">
        <v>152600</v>
      </c>
      <c r="G68" s="98">
        <f>IFERROR(((E68/F68)-1)*100,IF(E68+F68&lt;&gt;0,100,0))</f>
        <v>5.744429882044555</v>
      </c>
    </row>
    <row r="69" spans="1:7" s="16" customFormat="1" ht="12" x14ac:dyDescent="0.2">
      <c r="A69" s="79" t="s">
        <v>54</v>
      </c>
      <c r="B69" s="67">
        <v>192340832.32699999</v>
      </c>
      <c r="C69" s="66">
        <v>174101002.766</v>
      </c>
      <c r="D69" s="98">
        <f>IFERROR(((B69/C69)-1)*100,IF(B69+C69&lt;&gt;0,100,0))</f>
        <v>10.476579267906438</v>
      </c>
      <c r="E69" s="66">
        <v>5846662767.5410004</v>
      </c>
      <c r="F69" s="66">
        <v>4592893046.927</v>
      </c>
      <c r="G69" s="98">
        <f>IFERROR(((E69/F69)-1)*100,IF(E69+F69&lt;&gt;0,100,0))</f>
        <v>27.298038682892244</v>
      </c>
    </row>
    <row r="70" spans="1:7" s="62" customFormat="1" ht="12" x14ac:dyDescent="0.2">
      <c r="A70" s="79" t="s">
        <v>55</v>
      </c>
      <c r="B70" s="67">
        <v>164651926.53136</v>
      </c>
      <c r="C70" s="66">
        <v>162211733.83834001</v>
      </c>
      <c r="D70" s="98">
        <f>IFERROR(((B70/C70)-1)*100,IF(B70+C70&lt;&gt;0,100,0))</f>
        <v>1.504325633712722</v>
      </c>
      <c r="E70" s="66">
        <v>5309903966.6400995</v>
      </c>
      <c r="F70" s="66">
        <v>4480901601.42099</v>
      </c>
      <c r="G70" s="98">
        <f>IFERROR(((E70/F70)-1)*100,IF(E70+F70&lt;&gt;0,100,0))</f>
        <v>18.500793790165247</v>
      </c>
    </row>
    <row r="71" spans="1:7" s="16" customFormat="1" ht="12" x14ac:dyDescent="0.2">
      <c r="A71" s="79" t="s">
        <v>94</v>
      </c>
      <c r="B71" s="98">
        <f>IFERROR(B69/B68/1000,)</f>
        <v>38.042095001384489</v>
      </c>
      <c r="C71" s="98">
        <f>IFERROR(C69/C68/1000,)</f>
        <v>17.651931741457975</v>
      </c>
      <c r="D71" s="98">
        <f>IFERROR(((B71/C71)-1)*100,IF(B71+C71&lt;&gt;0,100,0))</f>
        <v>115.51236181158248</v>
      </c>
      <c r="E71" s="98">
        <f>IFERROR(E69/E68/1000,)</f>
        <v>36.232308959390458</v>
      </c>
      <c r="F71" s="98">
        <f>IFERROR(F69/F68/1000,)</f>
        <v>30.097595327175622</v>
      </c>
      <c r="G71" s="98">
        <f>IFERROR(((E71/F71)-1)*100,IF(E71+F71&lt;&gt;0,100,0))</f>
        <v>20.382736778561505</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2673</v>
      </c>
      <c r="C74" s="66">
        <v>2650</v>
      </c>
      <c r="D74" s="98">
        <f>IFERROR(((B74/C74)-1)*100,IF(B74+C74&lt;&gt;0,100,0))</f>
        <v>0.86792452830188882</v>
      </c>
      <c r="E74" s="66">
        <v>65748</v>
      </c>
      <c r="F74" s="66">
        <v>65307</v>
      </c>
      <c r="G74" s="98">
        <f>IFERROR(((E74/F74)-1)*100,IF(E74+F74&lt;&gt;0,100,0))</f>
        <v>0.67527217603013945</v>
      </c>
    </row>
    <row r="75" spans="1:7" s="16" customFormat="1" ht="12" x14ac:dyDescent="0.2">
      <c r="A75" s="79" t="s">
        <v>54</v>
      </c>
      <c r="B75" s="67">
        <v>632400476.96000004</v>
      </c>
      <c r="C75" s="66">
        <v>450701752.16500002</v>
      </c>
      <c r="D75" s="98">
        <f>IFERROR(((B75/C75)-1)*100,IF(B75+C75&lt;&gt;0,100,0))</f>
        <v>40.314625785719358</v>
      </c>
      <c r="E75" s="66">
        <v>14213751688.704</v>
      </c>
      <c r="F75" s="66">
        <v>12602714791.917</v>
      </c>
      <c r="G75" s="98">
        <f>IFERROR(((E75/F75)-1)*100,IF(E75+F75&lt;&gt;0,100,0))</f>
        <v>12.783252841842231</v>
      </c>
    </row>
    <row r="76" spans="1:7" s="16" customFormat="1" ht="12" x14ac:dyDescent="0.2">
      <c r="A76" s="79" t="s">
        <v>55</v>
      </c>
      <c r="B76" s="67">
        <v>571086216.26961994</v>
      </c>
      <c r="C76" s="66">
        <v>419365406.08530998</v>
      </c>
      <c r="D76" s="98">
        <f>IFERROR(((B76/C76)-1)*100,IF(B76+C76&lt;&gt;0,100,0))</f>
        <v>36.17866614239658</v>
      </c>
      <c r="E76" s="66">
        <v>13067752940.130301</v>
      </c>
      <c r="F76" s="66">
        <v>11917260581.9361</v>
      </c>
      <c r="G76" s="98">
        <f>IFERROR(((E76/F76)-1)*100,IF(E76+F76&lt;&gt;0,100,0))</f>
        <v>9.6540001813679268</v>
      </c>
    </row>
    <row r="77" spans="1:7" s="16" customFormat="1" ht="12" x14ac:dyDescent="0.2">
      <c r="A77" s="79" t="s">
        <v>94</v>
      </c>
      <c r="B77" s="98">
        <f>IFERROR(B75/B74/1000,)</f>
        <v>236.58828169098391</v>
      </c>
      <c r="C77" s="98">
        <f>IFERROR(C75/C74/1000,)</f>
        <v>170.07613289245285</v>
      </c>
      <c r="D77" s="98">
        <f>IFERROR(((B77/C77)-1)*100,IF(B77+C77&lt;&gt;0,100,0))</f>
        <v>39.107279585542919</v>
      </c>
      <c r="E77" s="98">
        <f>IFERROR(E75/E74/1000,)</f>
        <v>216.18530888702318</v>
      </c>
      <c r="F77" s="98">
        <f>IFERROR(F75/F74/1000,)</f>
        <v>192.97647712981762</v>
      </c>
      <c r="G77" s="98">
        <f>IFERROR(((E77/F77)-1)*100,IF(E77+F77&lt;&gt;0,100,0))</f>
        <v>12.026767252877502</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147</v>
      </c>
      <c r="C80" s="66">
        <v>135</v>
      </c>
      <c r="D80" s="98">
        <f>IFERROR(((B80/C80)-1)*100,IF(B80+C80&lt;&gt;0,100,0))</f>
        <v>8.8888888888888786</v>
      </c>
      <c r="E80" s="66">
        <v>4712</v>
      </c>
      <c r="F80" s="66">
        <v>4716</v>
      </c>
      <c r="G80" s="98">
        <f>IFERROR(((E80/F80)-1)*100,IF(E80+F80&lt;&gt;0,100,0))</f>
        <v>-8.4817642069545673E-2</v>
      </c>
    </row>
    <row r="81" spans="1:7" s="16" customFormat="1" ht="12" x14ac:dyDescent="0.2">
      <c r="A81" s="79" t="s">
        <v>54</v>
      </c>
      <c r="B81" s="67">
        <v>19593779.149999999</v>
      </c>
      <c r="C81" s="66">
        <v>13163473.305</v>
      </c>
      <c r="D81" s="98">
        <f>IFERROR(((B81/C81)-1)*100,IF(B81+C81&lt;&gt;0,100,0))</f>
        <v>48.849613593682136</v>
      </c>
      <c r="E81" s="66">
        <v>540059376.35699999</v>
      </c>
      <c r="F81" s="66">
        <v>537866166.85899997</v>
      </c>
      <c r="G81" s="98">
        <f>IFERROR(((E81/F81)-1)*100,IF(E81+F81&lt;&gt;0,100,0))</f>
        <v>0.40776119286471957</v>
      </c>
    </row>
    <row r="82" spans="1:7" s="16" customFormat="1" ht="12" x14ac:dyDescent="0.2">
      <c r="A82" s="79" t="s">
        <v>55</v>
      </c>
      <c r="B82" s="67">
        <v>4740689.0474304203</v>
      </c>
      <c r="C82" s="66">
        <v>844898.33726074197</v>
      </c>
      <c r="D82" s="98">
        <f>IFERROR(((B82/C82)-1)*100,IF(B82+C82&lt;&gt;0,100,0))</f>
        <v>461.09579559598632</v>
      </c>
      <c r="E82" s="66">
        <v>140500215.19861701</v>
      </c>
      <c r="F82" s="66">
        <v>240561157.97882199</v>
      </c>
      <c r="G82" s="98">
        <f>IFERROR(((E82/F82)-1)*100,IF(E82+F82&lt;&gt;0,100,0))</f>
        <v>-41.594804257225071</v>
      </c>
    </row>
    <row r="83" spans="1:7" s="32" customFormat="1" x14ac:dyDescent="0.2">
      <c r="A83" s="79" t="s">
        <v>94</v>
      </c>
      <c r="B83" s="98">
        <f>IFERROR(B81/B80/1000,)</f>
        <v>133.29101462585032</v>
      </c>
      <c r="C83" s="98">
        <f>IFERROR(C81/C80/1000,)</f>
        <v>97.507209666666668</v>
      </c>
      <c r="D83" s="98">
        <f>IFERROR(((B83/C83)-1)*100,IF(B83+C83&lt;&gt;0,100,0))</f>
        <v>36.698624728891737</v>
      </c>
      <c r="E83" s="98">
        <f>IFERROR(E81/E80/1000,)</f>
        <v>114.61361977016128</v>
      </c>
      <c r="F83" s="98">
        <f>IFERROR(F81/F80/1000,)</f>
        <v>114.05135005491941</v>
      </c>
      <c r="G83" s="98">
        <f>IFERROR(((E83/F83)-1)*100,IF(E83+F83&lt;&gt;0,100,0))</f>
        <v>0.49299698335101283</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7876</v>
      </c>
      <c r="C86" s="64">
        <f>C68+C74+C80</f>
        <v>12648</v>
      </c>
      <c r="D86" s="98">
        <f>IFERROR(((B86/C86)-1)*100,IF(B86+C86&lt;&gt;0,100,0))</f>
        <v>-37.729285262492098</v>
      </c>
      <c r="E86" s="64">
        <f>E68+E74+E80</f>
        <v>231826</v>
      </c>
      <c r="F86" s="64">
        <f>F68+F74+F80</f>
        <v>222623</v>
      </c>
      <c r="G86" s="98">
        <f>IFERROR(((E86/F86)-1)*100,IF(E86+F86&lt;&gt;0,100,0))</f>
        <v>4.133894521230963</v>
      </c>
    </row>
    <row r="87" spans="1:7" s="62" customFormat="1" ht="12" x14ac:dyDescent="0.2">
      <c r="A87" s="79" t="s">
        <v>54</v>
      </c>
      <c r="B87" s="64">
        <f t="shared" ref="B87:C87" si="1">B69+B75+B81</f>
        <v>844335088.43700004</v>
      </c>
      <c r="C87" s="64">
        <f t="shared" si="1"/>
        <v>637966228.23599994</v>
      </c>
      <c r="D87" s="98">
        <f>IFERROR(((B87/C87)-1)*100,IF(B87+C87&lt;&gt;0,100,0))</f>
        <v>32.347928631209456</v>
      </c>
      <c r="E87" s="64">
        <f t="shared" ref="E87:F87" si="2">E69+E75+E81</f>
        <v>20600473832.602001</v>
      </c>
      <c r="F87" s="64">
        <f t="shared" si="2"/>
        <v>17733474005.703003</v>
      </c>
      <c r="G87" s="98">
        <f>IFERROR(((E87/F87)-1)*100,IF(E87+F87&lt;&gt;0,100,0))</f>
        <v>16.16716400845646</v>
      </c>
    </row>
    <row r="88" spans="1:7" s="62" customFormat="1" ht="12" x14ac:dyDescent="0.2">
      <c r="A88" s="79" t="s">
        <v>55</v>
      </c>
      <c r="B88" s="64">
        <f t="shared" ref="B88:C88" si="3">B70+B76+B82</f>
        <v>740478831.84841037</v>
      </c>
      <c r="C88" s="64">
        <f t="shared" si="3"/>
        <v>582422038.26091075</v>
      </c>
      <c r="D88" s="98">
        <f>IFERROR(((B88/C88)-1)*100,IF(B88+C88&lt;&gt;0,100,0))</f>
        <v>27.137845617835985</v>
      </c>
      <c r="E88" s="64">
        <f t="shared" ref="E88:F88" si="4">E70+E76+E82</f>
        <v>18518157121.969017</v>
      </c>
      <c r="F88" s="64">
        <f t="shared" si="4"/>
        <v>16638723341.335913</v>
      </c>
      <c r="G88" s="98">
        <f>IFERROR(((E88/F88)-1)*100,IF(E88+F88&lt;&gt;0,100,0))</f>
        <v>11.295540782050196</v>
      </c>
    </row>
    <row r="89" spans="1:7" s="63" customFormat="1" x14ac:dyDescent="0.2">
      <c r="A89" s="79" t="s">
        <v>95</v>
      </c>
      <c r="B89" s="98">
        <f>IFERROR((B75/B87)*100,IF(B75+B87&lt;&gt;0,100,0))</f>
        <v>74.89922965663726</v>
      </c>
      <c r="C89" s="98">
        <f>IFERROR((C75/C87)*100,IF(C75+C87&lt;&gt;0,100,0))</f>
        <v>70.646647458315613</v>
      </c>
      <c r="D89" s="98">
        <f>IFERROR(((B89/C89)-1)*100,IF(B89+C89&lt;&gt;0,100,0))</f>
        <v>6.0195102688076485</v>
      </c>
      <c r="E89" s="98">
        <f>IFERROR((E75/E87)*100,IF(E75+E87&lt;&gt;0,100,0))</f>
        <v>68.997207560388873</v>
      </c>
      <c r="F89" s="98">
        <f>IFERROR((F75/F87)*100,IF(F75+F87&lt;&gt;0,100,0))</f>
        <v>71.067376803123992</v>
      </c>
      <c r="G89" s="98">
        <f>IFERROR(((E89/F89)-1)*100,IF(E89+F89&lt;&gt;0,100,0))</f>
        <v>-2.9129670122341134</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2023</v>
      </c>
      <c r="F94" s="131">
        <v>2022</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111118495.30400001</v>
      </c>
      <c r="C97" s="135">
        <v>60510020.818000004</v>
      </c>
      <c r="D97" s="65">
        <f>B97-C97</f>
        <v>50608474.486000001</v>
      </c>
      <c r="E97" s="135">
        <v>2719767868.9840002</v>
      </c>
      <c r="F97" s="135">
        <v>1517492221.5250001</v>
      </c>
      <c r="G97" s="80">
        <f>E97-F97</f>
        <v>1202275647.4590001</v>
      </c>
    </row>
    <row r="98" spans="1:7" s="62" customFormat="1" ht="13.5" x14ac:dyDescent="0.2">
      <c r="A98" s="114" t="s">
        <v>88</v>
      </c>
      <c r="B98" s="66">
        <v>94534330.187999994</v>
      </c>
      <c r="C98" s="135">
        <v>60664800.18</v>
      </c>
      <c r="D98" s="65">
        <f>B98-C98</f>
        <v>33869530.007999994</v>
      </c>
      <c r="E98" s="135">
        <v>2715636349.223</v>
      </c>
      <c r="F98" s="135">
        <v>1502600455.987</v>
      </c>
      <c r="G98" s="80">
        <f>E98-F98</f>
        <v>1213035893.2360001</v>
      </c>
    </row>
    <row r="99" spans="1:7" s="62" customFormat="1" ht="12" x14ac:dyDescent="0.2">
      <c r="A99" s="115" t="s">
        <v>16</v>
      </c>
      <c r="B99" s="65">
        <f>B97-B98</f>
        <v>16584165.116000012</v>
      </c>
      <c r="C99" s="65">
        <f>C97-C98</f>
        <v>-154779.36199999601</v>
      </c>
      <c r="D99" s="82"/>
      <c r="E99" s="65">
        <f>E97-E98</f>
        <v>4131519.7610001564</v>
      </c>
      <c r="F99" s="82">
        <f>F97-F98</f>
        <v>14891765.538000107</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25921968.475000001</v>
      </c>
      <c r="C102" s="135">
        <v>19187856.065000001</v>
      </c>
      <c r="D102" s="65">
        <f>B102-C102</f>
        <v>6734112.4100000001</v>
      </c>
      <c r="E102" s="135">
        <v>744010297.52199996</v>
      </c>
      <c r="F102" s="135">
        <v>545921259.93400002</v>
      </c>
      <c r="G102" s="80">
        <f>E102-F102</f>
        <v>198089037.58799994</v>
      </c>
    </row>
    <row r="103" spans="1:7" s="16" customFormat="1" ht="13.5" x14ac:dyDescent="0.2">
      <c r="A103" s="79" t="s">
        <v>88</v>
      </c>
      <c r="B103" s="66">
        <v>22382043.184999999</v>
      </c>
      <c r="C103" s="135">
        <v>19589907.384</v>
      </c>
      <c r="D103" s="65">
        <f>B103-C103</f>
        <v>2792135.800999999</v>
      </c>
      <c r="E103" s="135">
        <v>857264988.16299999</v>
      </c>
      <c r="F103" s="135">
        <v>625866527.31900001</v>
      </c>
      <c r="G103" s="80">
        <f>E103-F103</f>
        <v>231398460.84399998</v>
      </c>
    </row>
    <row r="104" spans="1:7" s="28" customFormat="1" ht="12" x14ac:dyDescent="0.2">
      <c r="A104" s="81" t="s">
        <v>16</v>
      </c>
      <c r="B104" s="65">
        <f>B102-B103</f>
        <v>3539925.2900000028</v>
      </c>
      <c r="C104" s="65">
        <f>C102-C103</f>
        <v>-402051.31899999827</v>
      </c>
      <c r="D104" s="82"/>
      <c r="E104" s="65">
        <f>E102-E103</f>
        <v>-113254690.64100003</v>
      </c>
      <c r="F104" s="82">
        <f>F102-F103</f>
        <v>-79945267.38499999</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865.10877820086603</v>
      </c>
      <c r="C111" s="137">
        <v>818.25127098531095</v>
      </c>
      <c r="D111" s="98">
        <f>IFERROR(((B111/C111)-1)*100,IF(B111+C111&lt;&gt;0,100,0))</f>
        <v>5.7265425520367064</v>
      </c>
      <c r="E111" s="84"/>
      <c r="F111" s="136">
        <v>866.52710962836898</v>
      </c>
      <c r="G111" s="136">
        <v>863.25470195274704</v>
      </c>
    </row>
    <row r="112" spans="1:7" s="16" customFormat="1" ht="12" x14ac:dyDescent="0.2">
      <c r="A112" s="79" t="s">
        <v>50</v>
      </c>
      <c r="B112" s="136">
        <v>852.65210202486605</v>
      </c>
      <c r="C112" s="137">
        <v>807.01029756691798</v>
      </c>
      <c r="D112" s="98">
        <f>IFERROR(((B112/C112)-1)*100,IF(B112+C112&lt;&gt;0,100,0))</f>
        <v>5.6556656830222707</v>
      </c>
      <c r="E112" s="84"/>
      <c r="F112" s="136">
        <v>854.08085098633705</v>
      </c>
      <c r="G112" s="136">
        <v>850.81074973779903</v>
      </c>
    </row>
    <row r="113" spans="1:7" s="16" customFormat="1" ht="12" x14ac:dyDescent="0.2">
      <c r="A113" s="79" t="s">
        <v>51</v>
      </c>
      <c r="B113" s="136">
        <v>929.42093110342103</v>
      </c>
      <c r="C113" s="137">
        <v>871.83796221582702</v>
      </c>
      <c r="D113" s="98">
        <f>IFERROR(((B113/C113)-1)*100,IF(B113+C113&lt;&gt;0,100,0))</f>
        <v>6.6047787987166151</v>
      </c>
      <c r="E113" s="84"/>
      <c r="F113" s="136">
        <v>930.51193486245495</v>
      </c>
      <c r="G113" s="136">
        <v>927.62509816807699</v>
      </c>
    </row>
    <row r="114" spans="1:7" s="28" customFormat="1" ht="12" x14ac:dyDescent="0.2">
      <c r="A114" s="81" t="s">
        <v>52</v>
      </c>
      <c r="B114" s="85"/>
      <c r="C114" s="84"/>
      <c r="D114" s="86"/>
      <c r="E114" s="84"/>
      <c r="F114" s="71"/>
      <c r="G114" s="71"/>
    </row>
    <row r="115" spans="1:7" s="16" customFormat="1" ht="12" x14ac:dyDescent="0.2">
      <c r="A115" s="79" t="s">
        <v>56</v>
      </c>
      <c r="B115" s="136">
        <v>661.59155609444599</v>
      </c>
      <c r="C115" s="137">
        <v>627.42111668973303</v>
      </c>
      <c r="D115" s="98">
        <f>IFERROR(((B115/C115)-1)*100,IF(B115+C115&lt;&gt;0,100,0))</f>
        <v>5.4461729922314017</v>
      </c>
      <c r="E115" s="84"/>
      <c r="F115" s="136">
        <v>662.01424419725504</v>
      </c>
      <c r="G115" s="136">
        <v>661.27331187877701</v>
      </c>
    </row>
    <row r="116" spans="1:7" s="16" customFormat="1" ht="12" x14ac:dyDescent="0.2">
      <c r="A116" s="79" t="s">
        <v>57</v>
      </c>
      <c r="B116" s="136">
        <v>863.74244139506402</v>
      </c>
      <c r="C116" s="137">
        <v>812.85822958260496</v>
      </c>
      <c r="D116" s="98">
        <f>IFERROR(((B116/C116)-1)*100,IF(B116+C116&lt;&gt;0,100,0))</f>
        <v>6.2599122406114649</v>
      </c>
      <c r="E116" s="84"/>
      <c r="F116" s="136">
        <v>864.76550349369904</v>
      </c>
      <c r="G116" s="136">
        <v>862.79787107855998</v>
      </c>
    </row>
    <row r="117" spans="1:7" s="16" customFormat="1" ht="12" x14ac:dyDescent="0.2">
      <c r="A117" s="79" t="s">
        <v>59</v>
      </c>
      <c r="B117" s="136">
        <v>986.75181752621097</v>
      </c>
      <c r="C117" s="137">
        <v>919.88302096984103</v>
      </c>
      <c r="D117" s="98">
        <f>IFERROR(((B117/C117)-1)*100,IF(B117+C117&lt;&gt;0,100,0))</f>
        <v>7.2692717478217483</v>
      </c>
      <c r="E117" s="84"/>
      <c r="F117" s="136">
        <v>988.61559381656605</v>
      </c>
      <c r="G117" s="136">
        <v>984.08482476142399</v>
      </c>
    </row>
    <row r="118" spans="1:7" s="16" customFormat="1" ht="12" x14ac:dyDescent="0.2">
      <c r="A118" s="79" t="s">
        <v>58</v>
      </c>
      <c r="B118" s="136">
        <v>913.78419958962797</v>
      </c>
      <c r="C118" s="137">
        <v>878.54485369586803</v>
      </c>
      <c r="D118" s="98">
        <f>IFERROR(((B118/C118)-1)*100,IF(B118+C118&lt;&gt;0,100,0))</f>
        <v>4.0111037866211285</v>
      </c>
      <c r="E118" s="84"/>
      <c r="F118" s="136">
        <v>915.49507731714596</v>
      </c>
      <c r="G118" s="136">
        <v>911.35390781273804</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2023</v>
      </c>
      <c r="F124" s="131">
        <v>2022</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6</v>
      </c>
      <c r="F126" s="66">
        <v>7</v>
      </c>
      <c r="G126" s="98">
        <f>IFERROR(((E126/F126)-1)*100,IF(E126+F126&lt;&gt;0,100,0))</f>
        <v>-14.28571428571429</v>
      </c>
    </row>
    <row r="127" spans="1:7" s="16" customFormat="1" ht="12" x14ac:dyDescent="0.2">
      <c r="A127" s="79" t="s">
        <v>72</v>
      </c>
      <c r="B127" s="67">
        <v>181</v>
      </c>
      <c r="C127" s="66">
        <v>266</v>
      </c>
      <c r="D127" s="98">
        <f>IFERROR(((B127/C127)-1)*100,IF(B127+C127&lt;&gt;0,100,0))</f>
        <v>-31.954887218045116</v>
      </c>
      <c r="E127" s="66">
        <v>6950</v>
      </c>
      <c r="F127" s="66">
        <v>6169</v>
      </c>
      <c r="G127" s="98">
        <f>IFERROR(((E127/F127)-1)*100,IF(E127+F127&lt;&gt;0,100,0))</f>
        <v>12.660074566380297</v>
      </c>
    </row>
    <row r="128" spans="1:7" s="16" customFormat="1" ht="12" x14ac:dyDescent="0.2">
      <c r="A128" s="79" t="s">
        <v>74</v>
      </c>
      <c r="B128" s="67">
        <v>2</v>
      </c>
      <c r="C128" s="66">
        <v>5</v>
      </c>
      <c r="D128" s="98">
        <f>IFERROR(((B128/C128)-1)*100,IF(B128+C128&lt;&gt;0,100,0))</f>
        <v>-60</v>
      </c>
      <c r="E128" s="66">
        <v>160</v>
      </c>
      <c r="F128" s="66">
        <v>182</v>
      </c>
      <c r="G128" s="98">
        <f>IFERROR(((E128/F128)-1)*100,IF(E128+F128&lt;&gt;0,100,0))</f>
        <v>-12.087912087912089</v>
      </c>
    </row>
    <row r="129" spans="1:7" s="28" customFormat="1" ht="12" x14ac:dyDescent="0.2">
      <c r="A129" s="81" t="s">
        <v>34</v>
      </c>
      <c r="B129" s="82">
        <f>SUM(B126:B128)</f>
        <v>183</v>
      </c>
      <c r="C129" s="82">
        <f>SUM(C126:C128)</f>
        <v>271</v>
      </c>
      <c r="D129" s="98">
        <f>IFERROR(((B129/C129)-1)*100,IF(B129+C129&lt;&gt;0,100,0))</f>
        <v>-32.47232472324724</v>
      </c>
      <c r="E129" s="82">
        <f>SUM(E126:E128)</f>
        <v>7116</v>
      </c>
      <c r="F129" s="82">
        <f>SUM(F126:F128)</f>
        <v>6358</v>
      </c>
      <c r="G129" s="98">
        <f>IFERROR(((E129/F129)-1)*100,IF(E129+F129&lt;&gt;0,100,0))</f>
        <v>11.921988046555532</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7</v>
      </c>
      <c r="C132" s="66">
        <v>43</v>
      </c>
      <c r="D132" s="98">
        <f>IFERROR(((B132/C132)-1)*100,IF(B132+C132&lt;&gt;0,100,0))</f>
        <v>-83.720930232558132</v>
      </c>
      <c r="E132" s="66">
        <v>617</v>
      </c>
      <c r="F132" s="66">
        <v>496</v>
      </c>
      <c r="G132" s="98">
        <f>IFERROR(((E132/F132)-1)*100,IF(E132+F132&lt;&gt;0,100,0))</f>
        <v>24.395161290322577</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7</v>
      </c>
      <c r="C134" s="82">
        <f>SUM(C132:C133)</f>
        <v>43</v>
      </c>
      <c r="D134" s="98">
        <f>IFERROR(((B134/C134)-1)*100,IF(B134+C134&lt;&gt;0,100,0))</f>
        <v>-83.720930232558132</v>
      </c>
      <c r="E134" s="82">
        <f>SUM(E132:E133)</f>
        <v>617</v>
      </c>
      <c r="F134" s="82">
        <f>SUM(F132:F133)</f>
        <v>496</v>
      </c>
      <c r="G134" s="98">
        <f>IFERROR(((E134/F134)-1)*100,IF(E134+F134&lt;&gt;0,100,0))</f>
        <v>24.395161290322577</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830</v>
      </c>
      <c r="F137" s="66">
        <v>322</v>
      </c>
      <c r="G137" s="98">
        <f>IFERROR(((E137/F137)-1)*100,IF(E137+F137&lt;&gt;0,100,0))</f>
        <v>157.76397515527952</v>
      </c>
    </row>
    <row r="138" spans="1:7" s="16" customFormat="1" ht="12" x14ac:dyDescent="0.2">
      <c r="A138" s="79" t="s">
        <v>72</v>
      </c>
      <c r="B138" s="67">
        <v>50381</v>
      </c>
      <c r="C138" s="66">
        <v>88951</v>
      </c>
      <c r="D138" s="98">
        <f>IFERROR(((B138/C138)-1)*100,IF(B138+C138&lt;&gt;0,100,0))</f>
        <v>-43.360951535114836</v>
      </c>
      <c r="E138" s="66">
        <v>6455799</v>
      </c>
      <c r="F138" s="66">
        <v>5904971</v>
      </c>
      <c r="G138" s="98">
        <f>IFERROR(((E138/F138)-1)*100,IF(E138+F138&lt;&gt;0,100,0))</f>
        <v>9.3282083857820766</v>
      </c>
    </row>
    <row r="139" spans="1:7" s="16" customFormat="1" ht="12" x14ac:dyDescent="0.2">
      <c r="A139" s="79" t="s">
        <v>74</v>
      </c>
      <c r="B139" s="67">
        <v>3</v>
      </c>
      <c r="C139" s="66">
        <v>11</v>
      </c>
      <c r="D139" s="98">
        <f>IFERROR(((B139/C139)-1)*100,IF(B139+C139&lt;&gt;0,100,0))</f>
        <v>-72.727272727272734</v>
      </c>
      <c r="E139" s="66">
        <v>7517</v>
      </c>
      <c r="F139" s="66">
        <v>7635</v>
      </c>
      <c r="G139" s="98">
        <f>IFERROR(((E139/F139)-1)*100,IF(E139+F139&lt;&gt;0,100,0))</f>
        <v>-1.5455140798952161</v>
      </c>
    </row>
    <row r="140" spans="1:7" s="16" customFormat="1" ht="12" x14ac:dyDescent="0.2">
      <c r="A140" s="81" t="s">
        <v>34</v>
      </c>
      <c r="B140" s="82">
        <f>SUM(B137:B139)</f>
        <v>50384</v>
      </c>
      <c r="C140" s="82">
        <f>SUM(C137:C139)</f>
        <v>88962</v>
      </c>
      <c r="D140" s="98">
        <f>IFERROR(((B140/C140)-1)*100,IF(B140+C140&lt;&gt;0,100,0))</f>
        <v>-43.364582630786174</v>
      </c>
      <c r="E140" s="82">
        <f>SUM(E137:E139)</f>
        <v>6464146</v>
      </c>
      <c r="F140" s="82">
        <f>SUM(F137:F139)</f>
        <v>5912928</v>
      </c>
      <c r="G140" s="98">
        <f>IFERROR(((E140/F140)-1)*100,IF(E140+F140&lt;&gt;0,100,0))</f>
        <v>9.3222511757288462</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2500</v>
      </c>
      <c r="C143" s="66">
        <v>7500</v>
      </c>
      <c r="D143" s="98">
        <f>IFERROR(((B143/C143)-1)*100,)</f>
        <v>-66.666666666666671</v>
      </c>
      <c r="E143" s="66">
        <v>322947</v>
      </c>
      <c r="F143" s="66">
        <v>254846</v>
      </c>
      <c r="G143" s="98">
        <f>IFERROR(((E143/F143)-1)*100,)</f>
        <v>26.722412751230152</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2500</v>
      </c>
      <c r="C145" s="82">
        <f>SUM(C143:C144)</f>
        <v>7500</v>
      </c>
      <c r="D145" s="98">
        <f>IFERROR(((B145/C145)-1)*100,)</f>
        <v>-66.666666666666671</v>
      </c>
      <c r="E145" s="82">
        <f>SUM(E143:E144)</f>
        <v>322947</v>
      </c>
      <c r="F145" s="82">
        <f>SUM(F143:F144)</f>
        <v>254846</v>
      </c>
      <c r="G145" s="98">
        <f>IFERROR(((E145/F145)-1)*100,)</f>
        <v>26.722412751230152</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19078.7575</v>
      </c>
      <c r="F148" s="66">
        <v>7543.4970000000003</v>
      </c>
      <c r="G148" s="98">
        <f>IFERROR(((E148/F148)-1)*100,IF(E148+F148&lt;&gt;0,100,0))</f>
        <v>152.91661811491406</v>
      </c>
    </row>
    <row r="149" spans="1:7" s="32" customFormat="1" x14ac:dyDescent="0.2">
      <c r="A149" s="79" t="s">
        <v>72</v>
      </c>
      <c r="B149" s="67">
        <v>4177198.3489299999</v>
      </c>
      <c r="C149" s="66">
        <v>7439594.8932600003</v>
      </c>
      <c r="D149" s="98">
        <f>IFERROR(((B149/C149)-1)*100,IF(B149+C149&lt;&gt;0,100,0))</f>
        <v>-43.851803641695753</v>
      </c>
      <c r="E149" s="66">
        <v>568378753.63685</v>
      </c>
      <c r="F149" s="66">
        <v>544960712.40538001</v>
      </c>
      <c r="G149" s="98">
        <f>IFERROR(((E149/F149)-1)*100,IF(E149+F149&lt;&gt;0,100,0))</f>
        <v>4.2971980728860437</v>
      </c>
    </row>
    <row r="150" spans="1:7" s="32" customFormat="1" x14ac:dyDescent="0.2">
      <c r="A150" s="79" t="s">
        <v>74</v>
      </c>
      <c r="B150" s="67">
        <v>25832.38</v>
      </c>
      <c r="C150" s="66">
        <v>89846.04</v>
      </c>
      <c r="D150" s="98">
        <f>IFERROR(((B150/C150)-1)*100,IF(B150+C150&lt;&gt;0,100,0))</f>
        <v>-71.248170759668426</v>
      </c>
      <c r="E150" s="66">
        <v>49005908.229999997</v>
      </c>
      <c r="F150" s="66">
        <v>51602844.829999998</v>
      </c>
      <c r="G150" s="98">
        <f>IFERROR(((E150/F150)-1)*100,IF(E150+F150&lt;&gt;0,100,0))</f>
        <v>-5.0325454120898394</v>
      </c>
    </row>
    <row r="151" spans="1:7" s="16" customFormat="1" ht="12" x14ac:dyDescent="0.2">
      <c r="A151" s="81" t="s">
        <v>34</v>
      </c>
      <c r="B151" s="82">
        <f>SUM(B148:B150)</f>
        <v>4203030.7289300002</v>
      </c>
      <c r="C151" s="82">
        <f>SUM(C148:C150)</f>
        <v>7529440.9332600003</v>
      </c>
      <c r="D151" s="98">
        <f>IFERROR(((B151/C151)-1)*100,IF(B151+C151&lt;&gt;0,100,0))</f>
        <v>-44.178714380189362</v>
      </c>
      <c r="E151" s="82">
        <f>SUM(E148:E150)</f>
        <v>617403740.62435007</v>
      </c>
      <c r="F151" s="82">
        <f>SUM(F148:F150)</f>
        <v>596571100.73238003</v>
      </c>
      <c r="G151" s="98">
        <f>IFERROR(((E151/F151)-1)*100,IF(E151+F151&lt;&gt;0,100,0))</f>
        <v>3.4920632035971622</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4189</v>
      </c>
      <c r="C154" s="66">
        <v>9742</v>
      </c>
      <c r="D154" s="98">
        <f>IFERROR(((B154/C154)-1)*100,IF(B154+C154&lt;&gt;0,100,0))</f>
        <v>-57.00061588996099</v>
      </c>
      <c r="E154" s="66">
        <v>491954.93</v>
      </c>
      <c r="F154" s="66">
        <v>400173.46240999998</v>
      </c>
      <c r="G154" s="98">
        <f>IFERROR(((E154/F154)-1)*100,IF(E154+F154&lt;&gt;0,100,0))</f>
        <v>22.935420814078068</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4189</v>
      </c>
      <c r="C156" s="82">
        <f>SUM(C154:C155)</f>
        <v>9742</v>
      </c>
      <c r="D156" s="98">
        <f>IFERROR(((B156/C156)-1)*100,IF(B156+C156&lt;&gt;0,100,0))</f>
        <v>-57.00061588996099</v>
      </c>
      <c r="E156" s="82">
        <f>SUM(E154:E155)</f>
        <v>491954.93</v>
      </c>
      <c r="F156" s="82">
        <f>SUM(F154:F155)</f>
        <v>400173.46240999998</v>
      </c>
      <c r="G156" s="98">
        <f>IFERROR(((E156/F156)-1)*100,IF(E156+F156&lt;&gt;0,100,0))</f>
        <v>22.935420814078068</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0</v>
      </c>
      <c r="C159" s="66">
        <v>315</v>
      </c>
      <c r="D159" s="98">
        <f>IFERROR(((B159/C159)-1)*100,IF(B159+C159&lt;&gt;0,100,0))</f>
        <v>-100</v>
      </c>
      <c r="E159" s="78"/>
      <c r="F159" s="78"/>
      <c r="G159" s="65"/>
    </row>
    <row r="160" spans="1:7" s="16" customFormat="1" ht="12" x14ac:dyDescent="0.2">
      <c r="A160" s="79" t="s">
        <v>72</v>
      </c>
      <c r="B160" s="67">
        <v>1276687</v>
      </c>
      <c r="C160" s="66">
        <v>1235490</v>
      </c>
      <c r="D160" s="98">
        <f>IFERROR(((B160/C160)-1)*100,IF(B160+C160&lt;&gt;0,100,0))</f>
        <v>3.3344664869808804</v>
      </c>
      <c r="E160" s="78"/>
      <c r="F160" s="78"/>
      <c r="G160" s="65"/>
    </row>
    <row r="161" spans="1:7" s="16" customFormat="1" ht="12" x14ac:dyDescent="0.2">
      <c r="A161" s="79" t="s">
        <v>74</v>
      </c>
      <c r="B161" s="67">
        <v>1596</v>
      </c>
      <c r="C161" s="66">
        <v>2022</v>
      </c>
      <c r="D161" s="98">
        <f>IFERROR(((B161/C161)-1)*100,IF(B161+C161&lt;&gt;0,100,0))</f>
        <v>-21.068249258160233</v>
      </c>
      <c r="E161" s="78"/>
      <c r="F161" s="78"/>
      <c r="G161" s="65"/>
    </row>
    <row r="162" spans="1:7" s="28" customFormat="1" ht="12" x14ac:dyDescent="0.2">
      <c r="A162" s="81" t="s">
        <v>34</v>
      </c>
      <c r="B162" s="82">
        <f>SUM(B159:B161)</f>
        <v>1278283</v>
      </c>
      <c r="C162" s="82">
        <f>SUM(C159:C161)</f>
        <v>1237827</v>
      </c>
      <c r="D162" s="98">
        <f>IFERROR(((B162/C162)-1)*100,IF(B162+C162&lt;&gt;0,100,0))</f>
        <v>3.2683080915184348</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184947</v>
      </c>
      <c r="C165" s="66">
        <v>131502</v>
      </c>
      <c r="D165" s="98">
        <f>IFERROR(((B165/C165)-1)*100,IF(B165+C165&lt;&gt;0,100,0))</f>
        <v>40.64196742254871</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184947</v>
      </c>
      <c r="C167" s="82">
        <f>SUM(C165:C166)</f>
        <v>131502</v>
      </c>
      <c r="D167" s="98">
        <f>IFERROR(((B167/C167)-1)*100,IF(B167+C167&lt;&gt;0,100,0))</f>
        <v>40.64196742254871</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2023</v>
      </c>
      <c r="F173" s="131">
        <v>2022</v>
      </c>
      <c r="G173" s="50" t="s">
        <v>7</v>
      </c>
    </row>
    <row r="174" spans="1:7" x14ac:dyDescent="0.2">
      <c r="A174" s="102" t="s">
        <v>33</v>
      </c>
      <c r="B174" s="104"/>
      <c r="C174" s="104"/>
      <c r="D174" s="105"/>
      <c r="E174" s="106"/>
      <c r="F174" s="106"/>
      <c r="G174" s="107"/>
    </row>
    <row r="175" spans="1:7" x14ac:dyDescent="0.2">
      <c r="A175" s="101" t="s">
        <v>31</v>
      </c>
      <c r="B175" s="112">
        <v>14502</v>
      </c>
      <c r="C175" s="113">
        <v>13693</v>
      </c>
      <c r="D175" s="111">
        <f>IFERROR(((B175/C175)-1)*100,IF(B175+C175&lt;&gt;0,100,0))</f>
        <v>5.9081282407069224</v>
      </c>
      <c r="E175" s="113">
        <v>271212</v>
      </c>
      <c r="F175" s="113">
        <v>225748</v>
      </c>
      <c r="G175" s="111">
        <f>IFERROR(((E175/F175)-1)*100,IF(E175+F175&lt;&gt;0,100,0))</f>
        <v>20.139270336835757</v>
      </c>
    </row>
    <row r="176" spans="1:7" x14ac:dyDescent="0.2">
      <c r="A176" s="101" t="s">
        <v>32</v>
      </c>
      <c r="B176" s="112">
        <v>65896</v>
      </c>
      <c r="C176" s="113">
        <v>65080</v>
      </c>
      <c r="D176" s="111">
        <f t="shared" ref="D176:D178" si="5">IFERROR(((B176/C176)-1)*100,IF(B176+C176&lt;&gt;0,100,0))</f>
        <v>1.2538414259373187</v>
      </c>
      <c r="E176" s="113">
        <v>1479788</v>
      </c>
      <c r="F176" s="113">
        <v>1450509</v>
      </c>
      <c r="G176" s="111">
        <f>IFERROR(((E176/F176)-1)*100,IF(E176+F176&lt;&gt;0,100,0))</f>
        <v>2.0185328046913087</v>
      </c>
    </row>
    <row r="177" spans="1:7" x14ac:dyDescent="0.2">
      <c r="A177" s="101" t="s">
        <v>92</v>
      </c>
      <c r="B177" s="112">
        <v>24603226</v>
      </c>
      <c r="C177" s="113">
        <v>29699718</v>
      </c>
      <c r="D177" s="111">
        <f t="shared" si="5"/>
        <v>-17.16006865789096</v>
      </c>
      <c r="E177" s="113">
        <v>597996704</v>
      </c>
      <c r="F177" s="113">
        <v>594953724</v>
      </c>
      <c r="G177" s="111">
        <f>IFERROR(((E177/F177)-1)*100,IF(E177+F177&lt;&gt;0,100,0))</f>
        <v>0.5114649891661216</v>
      </c>
    </row>
    <row r="178" spans="1:7" x14ac:dyDescent="0.2">
      <c r="A178" s="101" t="s">
        <v>93</v>
      </c>
      <c r="B178" s="112">
        <v>125656</v>
      </c>
      <c r="C178" s="113">
        <v>116440</v>
      </c>
      <c r="D178" s="111">
        <f t="shared" si="5"/>
        <v>7.9148059086224576</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173</v>
      </c>
      <c r="C181" s="113">
        <v>310</v>
      </c>
      <c r="D181" s="111">
        <f t="shared" ref="D181:D184" si="6">IFERROR(((B181/C181)-1)*100,IF(B181+C181&lt;&gt;0,100,0))</f>
        <v>-44.193548387096769</v>
      </c>
      <c r="E181" s="113">
        <v>7094</v>
      </c>
      <c r="F181" s="113">
        <v>9757</v>
      </c>
      <c r="G181" s="111">
        <f t="shared" ref="G181" si="7">IFERROR(((E181/F181)-1)*100,IF(E181+F181&lt;&gt;0,100,0))</f>
        <v>-27.293225376652664</v>
      </c>
    </row>
    <row r="182" spans="1:7" x14ac:dyDescent="0.2">
      <c r="A182" s="101" t="s">
        <v>32</v>
      </c>
      <c r="B182" s="112">
        <v>1738</v>
      </c>
      <c r="C182" s="113">
        <v>2886</v>
      </c>
      <c r="D182" s="111">
        <f t="shared" si="6"/>
        <v>-39.778239778239779</v>
      </c>
      <c r="E182" s="113">
        <v>78541</v>
      </c>
      <c r="F182" s="113">
        <v>133777</v>
      </c>
      <c r="G182" s="111">
        <f t="shared" ref="G182" si="8">IFERROR(((E182/F182)-1)*100,IF(E182+F182&lt;&gt;0,100,0))</f>
        <v>-41.28960882662939</v>
      </c>
    </row>
    <row r="183" spans="1:7" x14ac:dyDescent="0.2">
      <c r="A183" s="101" t="s">
        <v>92</v>
      </c>
      <c r="B183" s="112">
        <v>24831</v>
      </c>
      <c r="C183" s="113">
        <v>40715</v>
      </c>
      <c r="D183" s="111">
        <f t="shared" si="6"/>
        <v>-39.012648900896473</v>
      </c>
      <c r="E183" s="113">
        <v>931471</v>
      </c>
      <c r="F183" s="113">
        <v>2803197</v>
      </c>
      <c r="G183" s="111">
        <f t="shared" ref="G183" si="9">IFERROR(((E183/F183)-1)*100,IF(E183+F183&lt;&gt;0,100,0))</f>
        <v>-66.771118833246462</v>
      </c>
    </row>
    <row r="184" spans="1:7" x14ac:dyDescent="0.2">
      <c r="A184" s="101" t="s">
        <v>93</v>
      </c>
      <c r="B184" s="112">
        <v>41927</v>
      </c>
      <c r="C184" s="113">
        <v>50994</v>
      </c>
      <c r="D184" s="111">
        <f t="shared" si="6"/>
        <v>-17.780523198807707</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2023-06-19T06:37:36Z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