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9DF5D948-6604-4A81-9915-18112B9FEA4B}" xr6:coauthVersionLast="47" xr6:coauthVersionMax="47" xr10:uidLastSave="{00000000-0000-0000-0000-000000000000}"/>
  <bookViews>
    <workbookView xWindow="397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<sst xmlns="http://schemas.openxmlformats.org/spreadsheetml/2006/main" count="270" uniqueCount="102">
  <si>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</si>
  <si>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</si>
  <si>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</si>
  <si>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</si>
  <si>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</si>
  <si>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</si>
  <si>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</si>
  <si>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</si>
  <si>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</si>
  <si>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</si>
  <si>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</si>
  <si>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</si>
  <si>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</si>
  <si>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</si>
  <si>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</si>
  <si>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</si>
  <si>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</si>
  <si>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</si>
  <si>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</si>
  <si>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</si>
  <si>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</si>
  <si>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</si>
  <si>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</si>
  <si>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</si>
  <si>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</si>
  <si>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</si>
  <si>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</si>
  <si>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</si>
  <si>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</si>
  <si>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</si>
  <si>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</si>
  <si>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</si>
  <si>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</si>
  <si>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</si>
  <si>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</si>
  <si>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</si>
  <si>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</si>
  <si>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</si>
  <si>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</si>
  <si>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</si>
  <si>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</si>
  <si>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</si>
  <si>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</si>
  <si>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</si>
  <si>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</si>
  <si>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</si>
  <si>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</si>
  <si>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</si>
  <si>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</si>
  <si>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</si>
  <si>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</si>
  <si>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</si>
  <si>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</si>
  <si>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</si>
  <si>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</si>
  <si>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</si>
  <si>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</si>
  <si>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</si>
  <si>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</si>
  <si>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</si>
  <si>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</si>
  <si>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</si>
  <si>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</si>
  <si>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</si>
  <si>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</si>
  <si>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</si>
  <si>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</si>
  <si>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</si>
  <si>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</si>
  <si>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</si>
  <si>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</si>
  <si>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</si>
  <si>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</si>
  <si>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</si>
  <si>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</si>
  <si>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</si>
  <si>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</si>
  <si>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</si>
  <si>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</si>
  <si>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</si>
  <si>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</si>
  <si>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</si>
  <si>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</si>
  <si>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</si>
  <si>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</si>
  <si>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</si>
  <si>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</si>
  <si>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</si>
  <si>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</si>
  <si>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</si>
  <si>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</si>
  <si>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</si>
  <si>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</si>
  <si>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</si>
  <si>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</si>
  <si>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</si>
  <si>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</si>
  <si>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</si>
  <si>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</si>
  <si>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7 July 2023</t>
  </si>
  <si>
    <t>07.07.2023</t>
  </si>
  <si>
    <t>08.07.2022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</si>
</sst>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1253537</v>
      </c>
      <c r="C11" s="67">
        <v>1534346</v>
      </c>
      <c r="D11" s="98">
        <f>IFERROR(((B11/C11)-1)*100,IF(B11+C11&lt;&gt;0,100,0))</f>
        <v>-18.30154345890692</v>
      </c>
      <c r="E11" s="67">
        <v>40822707</v>
      </c>
      <c r="F11" s="67">
        <v>43984819</v>
      </c>
      <c r="G11" s="98">
        <f>IFERROR(((E11/F11)-1)*100,IF(E11+F11&lt;&gt;0,100,0))</f>
        <v>-7.1890985842183452</v>
      </c>
    </row>
    <row r="12" spans="1:7" s="16" customFormat="1" ht="12" x14ac:dyDescent="0.2">
      <c r="A12" s="64" t="s">
        <v>9</v>
      </c>
      <c r="B12" s="67">
        <v>1042168.93</v>
      </c>
      <c r="C12" s="67">
        <v>1414641.1359999999</v>
      </c>
      <c r="D12" s="98">
        <f>IFERROR(((B12/C12)-1)*100,IF(B12+C12&lt;&gt;0,100,0))</f>
        <v>-26.329801708805956</v>
      </c>
      <c r="E12" s="67">
        <v>40916657.813000001</v>
      </c>
      <c r="F12" s="67">
        <v>43393112.923</v>
      </c>
      <c r="G12" s="98">
        <f>IFERROR(((E12/F12)-1)*100,IF(E12+F12&lt;&gt;0,100,0))</f>
        <v>-5.7070234034474758</v>
      </c>
    </row>
    <row r="13" spans="1:7" s="16" customFormat="1" ht="12" x14ac:dyDescent="0.2">
      <c r="A13" s="64" t="s">
        <v>10</v>
      </c>
      <c r="B13" s="67">
        <v>72240896.878306001</v>
      </c>
      <c r="C13" s="67">
        <v>114197727.515286</v>
      </c>
      <c r="D13" s="98">
        <f>IFERROR(((B13/C13)-1)*100,IF(B13+C13&lt;&gt;0,100,0))</f>
        <v>-36.740512749138411</v>
      </c>
      <c r="E13" s="67">
        <v>2986457377.2786298</v>
      </c>
      <c r="F13" s="67">
        <v>3240205902.8790598</v>
      </c>
      <c r="G13" s="98">
        <f>IFERROR(((E13/F13)-1)*100,IF(E13+F13&lt;&gt;0,100,0))</f>
        <v>-7.8312469394294926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232</v>
      </c>
      <c r="C16" s="67">
        <v>323</v>
      </c>
      <c r="D16" s="98">
        <f>IFERROR(((B16/C16)-1)*100,IF(B16+C16&lt;&gt;0,100,0))</f>
        <v>-28.173374613003098</v>
      </c>
      <c r="E16" s="67">
        <v>10105</v>
      </c>
      <c r="F16" s="67">
        <v>10477</v>
      </c>
      <c r="G16" s="98">
        <f>IFERROR(((E16/F16)-1)*100,IF(E16+F16&lt;&gt;0,100,0))</f>
        <v>-3.5506347236804459</v>
      </c>
    </row>
    <row r="17" spans="1:7" s="16" customFormat="1" ht="12" x14ac:dyDescent="0.2">
      <c r="A17" s="64" t="s">
        <v>9</v>
      </c>
      <c r="B17" s="67">
        <v>126698.988</v>
      </c>
      <c r="C17" s="67">
        <v>112498.12300000001</v>
      </c>
      <c r="D17" s="98">
        <f>IFERROR(((B17/C17)-1)*100,IF(B17+C17&lt;&gt;0,100,0))</f>
        <v>12.623201722218958</v>
      </c>
      <c r="E17" s="67">
        <v>4558715.5789999999</v>
      </c>
      <c r="F17" s="67">
        <v>4431055.1270000003</v>
      </c>
      <c r="G17" s="98">
        <f>IFERROR(((E17/F17)-1)*100,IF(E17+F17&lt;&gt;0,100,0))</f>
        <v>2.8810395795375809</v>
      </c>
    </row>
    <row r="18" spans="1:7" s="16" customFormat="1" ht="12" x14ac:dyDescent="0.2">
      <c r="A18" s="64" t="s">
        <v>10</v>
      </c>
      <c r="B18" s="67">
        <v>5837912.5871910602</v>
      </c>
      <c r="C18" s="67">
        <v>8698056.6062863693</v>
      </c>
      <c r="D18" s="98">
        <f>IFERROR(((B18/C18)-1)*100,IF(B18+C18&lt;&gt;0,100,0))</f>
        <v>-32.882563870970785</v>
      </c>
      <c r="E18" s="67">
        <v>258659902.418699</v>
      </c>
      <c r="F18" s="67">
        <v>301405235.46228802</v>
      </c>
      <c r="G18" s="98">
        <f>IFERROR(((E18/F18)-1)*100,IF(E18+F18&lt;&gt;0,100,0))</f>
        <v>-14.182014117315278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11033028.12167</v>
      </c>
      <c r="C24" s="66">
        <v>22651002.592399999</v>
      </c>
      <c r="D24" s="65">
        <f>B24-C24</f>
        <v>-11617974.470729999</v>
      </c>
      <c r="E24" s="67">
        <v>415579704.27933002</v>
      </c>
      <c r="F24" s="67">
        <v>528450137.97119999</v>
      </c>
      <c r="G24" s="65">
        <f>E24-F24</f>
        <v>-112870433.69186997</v>
      </c>
    </row>
    <row r="25" spans="1:7" s="16" customFormat="1" ht="12" x14ac:dyDescent="0.2">
      <c r="A25" s="68" t="s">
        <v>15</v>
      </c>
      <c r="B25" s="66">
        <v>11098326.502599999</v>
      </c>
      <c r="C25" s="66">
        <v>24567651.686190002</v>
      </c>
      <c r="D25" s="65">
        <f>B25-C25</f>
        <v>-13469325.183590002</v>
      </c>
      <c r="E25" s="67">
        <v>472231379.73337001</v>
      </c>
      <c r="F25" s="67">
        <v>549085921.44133997</v>
      </c>
      <c r="G25" s="65">
        <f>E25-F25</f>
        <v>-76854541.707969964</v>
      </c>
    </row>
    <row r="26" spans="1:7" s="28" customFormat="1" ht="12" x14ac:dyDescent="0.2">
      <c r="A26" s="69" t="s">
        <v>16</v>
      </c>
      <c r="B26" s="70">
        <f>B24-B25</f>
        <v>-65298.380929999053</v>
      </c>
      <c r="C26" s="70">
        <f>C24-C25</f>
        <v>-1916649.0937900022</v>
      </c>
      <c r="D26" s="70"/>
      <c r="E26" s="70">
        <f>E24-E25</f>
        <v>-56651675.454039991</v>
      </c>
      <c r="F26" s="70">
        <f>F24-F25</f>
        <v>-20635783.47013998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74823.015585179994</v>
      </c>
      <c r="C33" s="132">
        <v>68327.397959470007</v>
      </c>
      <c r="D33" s="98">
        <f t="shared" ref="D33:D42" si="0">IFERROR(((B33/C33)-1)*100,IF(B33+C33&lt;&gt;0,100,0))</f>
        <v>9.5066076269478614</v>
      </c>
      <c r="E33" s="64"/>
      <c r="F33" s="132">
        <v>76458.149999999994</v>
      </c>
      <c r="G33" s="132">
        <v>73993.55</v>
      </c>
    </row>
    <row r="34" spans="1:7" s="16" customFormat="1" ht="12" x14ac:dyDescent="0.2">
      <c r="A34" s="64" t="s">
        <v>23</v>
      </c>
      <c r="B34" s="132">
        <v>73904.751416180006</v>
      </c>
      <c r="C34" s="132">
        <v>74635.387137149999</v>
      </c>
      <c r="D34" s="98">
        <f t="shared" si="0"/>
        <v>-0.97894008324412862</v>
      </c>
      <c r="E34" s="64"/>
      <c r="F34" s="132">
        <v>74992.02</v>
      </c>
      <c r="G34" s="132">
        <v>73190.240000000005</v>
      </c>
    </row>
    <row r="35" spans="1:7" s="16" customFormat="1" ht="12" x14ac:dyDescent="0.2">
      <c r="A35" s="64" t="s">
        <v>24</v>
      </c>
      <c r="B35" s="132">
        <v>67620.882839440004</v>
      </c>
      <c r="C35" s="132">
        <v>66014.791175510007</v>
      </c>
      <c r="D35" s="98">
        <f t="shared" si="0"/>
        <v>2.4329269779252538</v>
      </c>
      <c r="E35" s="64"/>
      <c r="F35" s="132">
        <v>68422.47</v>
      </c>
      <c r="G35" s="132">
        <v>67008.149999999994</v>
      </c>
    </row>
    <row r="36" spans="1:7" s="16" customFormat="1" ht="12" x14ac:dyDescent="0.2">
      <c r="A36" s="64" t="s">
        <v>25</v>
      </c>
      <c r="B36" s="132">
        <v>69509.980311649997</v>
      </c>
      <c r="C36" s="132">
        <v>62107.367838580001</v>
      </c>
      <c r="D36" s="98">
        <f t="shared" si="0"/>
        <v>11.919056837684284</v>
      </c>
      <c r="E36" s="64"/>
      <c r="F36" s="132">
        <v>71122.23</v>
      </c>
      <c r="G36" s="132">
        <v>68662.78</v>
      </c>
    </row>
    <row r="37" spans="1:7" s="16" customFormat="1" ht="12" x14ac:dyDescent="0.2">
      <c r="A37" s="64" t="s">
        <v>79</v>
      </c>
      <c r="B37" s="132">
        <v>61033.226072099998</v>
      </c>
      <c r="C37" s="132">
        <v>64788.743902759998</v>
      </c>
      <c r="D37" s="98">
        <f t="shared" si="0"/>
        <v>-5.7965591002915211</v>
      </c>
      <c r="E37" s="64"/>
      <c r="F37" s="132">
        <v>63366.45</v>
      </c>
      <c r="G37" s="132">
        <v>60085.24</v>
      </c>
    </row>
    <row r="38" spans="1:7" s="16" customFormat="1" ht="12" x14ac:dyDescent="0.2">
      <c r="A38" s="64" t="s">
        <v>26</v>
      </c>
      <c r="B38" s="132">
        <v>103543.83925493</v>
      </c>
      <c r="C38" s="132">
        <v>83492.995462260005</v>
      </c>
      <c r="D38" s="98">
        <f t="shared" si="0"/>
        <v>24.015001116750277</v>
      </c>
      <c r="E38" s="64"/>
      <c r="F38" s="132">
        <v>106600.32000000001</v>
      </c>
      <c r="G38" s="132">
        <v>102652.1</v>
      </c>
    </row>
    <row r="39" spans="1:7" s="16" customFormat="1" ht="12" x14ac:dyDescent="0.2">
      <c r="A39" s="64" t="s">
        <v>27</v>
      </c>
      <c r="B39" s="132">
        <v>16063.757488130001</v>
      </c>
      <c r="C39" s="132">
        <v>14873.84632778</v>
      </c>
      <c r="D39" s="98">
        <f t="shared" si="0"/>
        <v>8.0000232228270018</v>
      </c>
      <c r="E39" s="64"/>
      <c r="F39" s="132">
        <v>16234.6</v>
      </c>
      <c r="G39" s="132">
        <v>15842.47</v>
      </c>
    </row>
    <row r="40" spans="1:7" s="16" customFormat="1" ht="12" x14ac:dyDescent="0.2">
      <c r="A40" s="64" t="s">
        <v>28</v>
      </c>
      <c r="B40" s="132">
        <v>101296.99282362001</v>
      </c>
      <c r="C40" s="132">
        <v>84351.047020769998</v>
      </c>
      <c r="D40" s="98">
        <f t="shared" si="0"/>
        <v>20.0897871471321</v>
      </c>
      <c r="E40" s="64"/>
      <c r="F40" s="132">
        <v>103620.65</v>
      </c>
      <c r="G40" s="132">
        <v>100237.01</v>
      </c>
    </row>
    <row r="41" spans="1:7" s="16" customFormat="1" ht="12" x14ac:dyDescent="0.2">
      <c r="A41" s="64" t="s">
        <v>29</v>
      </c>
      <c r="B41" s="72"/>
      <c r="C41" s="72"/>
      <c r="D41" s="98">
        <f t="shared" si="0"/>
        <v>0</v>
      </c>
      <c r="E41" s="64"/>
      <c r="F41" s="72"/>
      <c r="G41" s="72"/>
    </row>
    <row r="42" spans="1:7" s="16" customFormat="1" ht="12" x14ac:dyDescent="0.2">
      <c r="A42" s="64" t="s">
        <v>78</v>
      </c>
      <c r="B42" s="132">
        <v>822.74887675000002</v>
      </c>
      <c r="C42" s="132">
        <v>1315.93442731</v>
      </c>
      <c r="D42" s="98">
        <f t="shared" si="0"/>
        <v>-37.477973090814068</v>
      </c>
      <c r="E42" s="64"/>
      <c r="F42" s="132">
        <v>848.33</v>
      </c>
      <c r="G42" s="132">
        <v>813.31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21364.037480798601</v>
      </c>
      <c r="D48" s="72"/>
      <c r="E48" s="133">
        <v>20254.8967173735</v>
      </c>
      <c r="F48" s="72"/>
      <c r="G48" s="98">
        <f>IFERROR(((C48/E48)-1)*100,IF(C48+E48&lt;&gt;0,100,0))</f>
        <v>5.4759141895487584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2008</v>
      </c>
      <c r="D54" s="75"/>
      <c r="E54" s="134">
        <v>436447</v>
      </c>
      <c r="F54" s="134">
        <v>39700352.539999999</v>
      </c>
      <c r="G54" s="134">
        <v>7862422.7999999998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5332</v>
      </c>
      <c r="C68" s="66">
        <v>7260</v>
      </c>
      <c r="D68" s="98">
        <f>IFERROR(((B68/C68)-1)*100,IF(B68+C68&lt;&gt;0,100,0))</f>
        <v>-26.556473829201099</v>
      </c>
      <c r="E68" s="66">
        <v>179484</v>
      </c>
      <c r="F68" s="66">
        <v>174996</v>
      </c>
      <c r="G68" s="98">
        <f>IFERROR(((E68/F68)-1)*100,IF(E68+F68&lt;&gt;0,100,0))</f>
        <v>2.5646300486868334</v>
      </c>
    </row>
    <row r="69" spans="1:7" s="16" customFormat="1" ht="12" x14ac:dyDescent="0.2">
      <c r="A69" s="79" t="s">
        <v>54</v>
      </c>
      <c r="B69" s="67">
        <v>192630337.73199999</v>
      </c>
      <c r="C69" s="66">
        <v>301143426.14200002</v>
      </c>
      <c r="D69" s="98">
        <f>IFERROR(((B69/C69)-1)*100,IF(B69+C69&lt;&gt;0,100,0))</f>
        <v>-36.033689926484456</v>
      </c>
      <c r="E69" s="66">
        <v>6554556851.0939999</v>
      </c>
      <c r="F69" s="66">
        <v>5334754817.5150003</v>
      </c>
      <c r="G69" s="98">
        <f>IFERROR(((E69/F69)-1)*100,IF(E69+F69&lt;&gt;0,100,0))</f>
        <v>22.865193908709003</v>
      </c>
    </row>
    <row r="70" spans="1:7" s="62" customFormat="1" ht="12" x14ac:dyDescent="0.2">
      <c r="A70" s="79" t="s">
        <v>55</v>
      </c>
      <c r="B70" s="67">
        <v>171229453.85723001</v>
      </c>
      <c r="C70" s="66">
        <v>274622564.66948998</v>
      </c>
      <c r="D70" s="98">
        <f>IFERROR(((B70/C70)-1)*100,IF(B70+C70&lt;&gt;0,100,0))</f>
        <v>-37.649168026922418</v>
      </c>
      <c r="E70" s="66">
        <v>5943887684.1148901</v>
      </c>
      <c r="F70" s="66">
        <v>5160832815.1576405</v>
      </c>
      <c r="G70" s="98">
        <f>IFERROR(((E70/F70)-1)*100,IF(E70+F70&lt;&gt;0,100,0))</f>
        <v>15.173033055001817</v>
      </c>
    </row>
    <row r="71" spans="1:7" s="16" customFormat="1" ht="12" x14ac:dyDescent="0.2">
      <c r="A71" s="79" t="s">
        <v>94</v>
      </c>
      <c r="B71" s="98">
        <f>IFERROR(B69/B68/1000,)</f>
        <v>36.127220129782444</v>
      </c>
      <c r="C71" s="98">
        <f>IFERROR(C69/C68/1000,)</f>
        <v>41.479810763360881</v>
      </c>
      <c r="D71" s="98">
        <f>IFERROR(((B71/C71)-1)*100,IF(B71+C71&lt;&gt;0,100,0))</f>
        <v>-12.904086434035467</v>
      </c>
      <c r="E71" s="98">
        <f>IFERROR(E69/E68/1000,)</f>
        <v>36.518892219328741</v>
      </c>
      <c r="F71" s="98">
        <f>IFERROR(F69/F68/1000,)</f>
        <v>30.485010043172416</v>
      </c>
      <c r="G71" s="98">
        <f>IFERROR(((E71/F71)-1)*100,IF(E71+F71&lt;&gt;0,100,0))</f>
        <v>19.792947968891038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3073</v>
      </c>
      <c r="C74" s="66">
        <v>2974</v>
      </c>
      <c r="D74" s="98">
        <f>IFERROR(((B74/C74)-1)*100,IF(B74+C74&lt;&gt;0,100,0))</f>
        <v>3.3288500336247528</v>
      </c>
      <c r="E74" s="66">
        <v>74705</v>
      </c>
      <c r="F74" s="66">
        <v>74179</v>
      </c>
      <c r="G74" s="98">
        <f>IFERROR(((E74/F74)-1)*100,IF(E74+F74&lt;&gt;0,100,0))</f>
        <v>0.70909556613056868</v>
      </c>
    </row>
    <row r="75" spans="1:7" s="16" customFormat="1" ht="12" x14ac:dyDescent="0.2">
      <c r="A75" s="79" t="s">
        <v>54</v>
      </c>
      <c r="B75" s="67">
        <v>695458352.25999999</v>
      </c>
      <c r="C75" s="66">
        <v>520884504.07200003</v>
      </c>
      <c r="D75" s="98">
        <f>IFERROR(((B75/C75)-1)*100,IF(B75+C75&lt;&gt;0,100,0))</f>
        <v>33.514886087659313</v>
      </c>
      <c r="E75" s="66">
        <v>16094385671.271999</v>
      </c>
      <c r="F75" s="66">
        <v>14215571234.868999</v>
      </c>
      <c r="G75" s="98">
        <f>IFERROR(((E75/F75)-1)*100,IF(E75+F75&lt;&gt;0,100,0))</f>
        <v>13.21659471407315</v>
      </c>
    </row>
    <row r="76" spans="1:7" s="16" customFormat="1" ht="12" x14ac:dyDescent="0.2">
      <c r="A76" s="79" t="s">
        <v>55</v>
      </c>
      <c r="B76" s="67">
        <v>624332418.07014</v>
      </c>
      <c r="C76" s="66">
        <v>486148279.63112998</v>
      </c>
      <c r="D76" s="98">
        <f>IFERROR(((B76/C76)-1)*100,IF(B76+C76&lt;&gt;0,100,0))</f>
        <v>28.424277988571433</v>
      </c>
      <c r="E76" s="66">
        <v>14749002424.4259</v>
      </c>
      <c r="F76" s="66">
        <v>13413926932.5334</v>
      </c>
      <c r="G76" s="98">
        <f>IFERROR(((E76/F76)-1)*100,IF(E76+F76&lt;&gt;0,100,0))</f>
        <v>9.9529056525161188</v>
      </c>
    </row>
    <row r="77" spans="1:7" s="16" customFormat="1" ht="12" x14ac:dyDescent="0.2">
      <c r="A77" s="79" t="s">
        <v>94</v>
      </c>
      <c r="B77" s="98">
        <f>IFERROR(B75/B74/1000,)</f>
        <v>226.31251293849658</v>
      </c>
      <c r="C77" s="98">
        <f>IFERROR(C75/C74/1000,)</f>
        <v>175.14610089845326</v>
      </c>
      <c r="D77" s="98">
        <f>IFERROR(((B77/C77)-1)*100,IF(B77+C77&lt;&gt;0,100,0))</f>
        <v>29.213560437585052</v>
      </c>
      <c r="E77" s="98">
        <f>IFERROR(E75/E74/1000,)</f>
        <v>215.43920314934741</v>
      </c>
      <c r="F77" s="98">
        <f>IFERROR(F75/F74/1000,)</f>
        <v>191.63875537374457</v>
      </c>
      <c r="G77" s="98">
        <f>IFERROR(((E77/F77)-1)*100,IF(E77+F77&lt;&gt;0,100,0))</f>
        <v>12.419433495686128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216</v>
      </c>
      <c r="C80" s="66">
        <v>201</v>
      </c>
      <c r="D80" s="98">
        <f>IFERROR(((B80/C80)-1)*100,IF(B80+C80&lt;&gt;0,100,0))</f>
        <v>7.4626865671641784</v>
      </c>
      <c r="E80" s="66">
        <v>5276</v>
      </c>
      <c r="F80" s="66">
        <v>5380</v>
      </c>
      <c r="G80" s="98">
        <f>IFERROR(((E80/F80)-1)*100,IF(E80+F80&lt;&gt;0,100,0))</f>
        <v>-1.9330855018587334</v>
      </c>
    </row>
    <row r="81" spans="1:7" s="16" customFormat="1" ht="12" x14ac:dyDescent="0.2">
      <c r="A81" s="79" t="s">
        <v>54</v>
      </c>
      <c r="B81" s="67">
        <v>25485126.326000001</v>
      </c>
      <c r="C81" s="66">
        <v>25571847.410999998</v>
      </c>
      <c r="D81" s="98">
        <f>IFERROR(((B81/C81)-1)*100,IF(B81+C81&lt;&gt;0,100,0))</f>
        <v>-0.33912718000457254</v>
      </c>
      <c r="E81" s="66">
        <v>616155299.78400004</v>
      </c>
      <c r="F81" s="66">
        <v>629910345.29499996</v>
      </c>
      <c r="G81" s="98">
        <f>IFERROR(((E81/F81)-1)*100,IF(E81+F81&lt;&gt;0,100,0))</f>
        <v>-2.183651310657253</v>
      </c>
    </row>
    <row r="82" spans="1:7" s="16" customFormat="1" ht="12" x14ac:dyDescent="0.2">
      <c r="A82" s="79" t="s">
        <v>55</v>
      </c>
      <c r="B82" s="67">
        <v>8865440.2420600597</v>
      </c>
      <c r="C82" s="66">
        <v>8582556.6527399905</v>
      </c>
      <c r="D82" s="98">
        <f>IFERROR(((B82/C82)-1)*100,IF(B82+C82&lt;&gt;0,100,0))</f>
        <v>3.2960293857164036</v>
      </c>
      <c r="E82" s="66">
        <v>167195527.71185499</v>
      </c>
      <c r="F82" s="66">
        <v>266963304.574512</v>
      </c>
      <c r="G82" s="98">
        <f>IFERROR(((E82/F82)-1)*100,IF(E82+F82&lt;&gt;0,100,0))</f>
        <v>-37.371344732815473</v>
      </c>
    </row>
    <row r="83" spans="1:7" s="32" customFormat="1" x14ac:dyDescent="0.2">
      <c r="A83" s="79" t="s">
        <v>94</v>
      </c>
      <c r="B83" s="98">
        <f>IFERROR(B81/B80/1000,)</f>
        <v>117.9866959537037</v>
      </c>
      <c r="C83" s="98">
        <f>IFERROR(C81/C80/1000,)</f>
        <v>127.22312144776117</v>
      </c>
      <c r="D83" s="98">
        <f>IFERROR(((B83/C83)-1)*100,IF(B83+C83&lt;&gt;0,100,0))</f>
        <v>-7.2600211258375902</v>
      </c>
      <c r="E83" s="98">
        <f>IFERROR(E81/E80/1000,)</f>
        <v>116.7845526504928</v>
      </c>
      <c r="F83" s="98">
        <f>IFERROR(F81/F80/1000,)</f>
        <v>117.08370730390334</v>
      </c>
      <c r="G83" s="98">
        <f>IFERROR(((E83/F83)-1)*100,IF(E83+F83&lt;&gt;0,100,0))</f>
        <v>-0.2555049377058527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8621</v>
      </c>
      <c r="C86" s="64">
        <f>C68+C74+C80</f>
        <v>10435</v>
      </c>
      <c r="D86" s="98">
        <f>IFERROR(((B86/C86)-1)*100,IF(B86+C86&lt;&gt;0,100,0))</f>
        <v>-17.383804504072831</v>
      </c>
      <c r="E86" s="64">
        <f>E68+E74+E80</f>
        <v>259465</v>
      </c>
      <c r="F86" s="64">
        <f>F68+F74+F80</f>
        <v>254555</v>
      </c>
      <c r="G86" s="98">
        <f>IFERROR(((E86/F86)-1)*100,IF(E86+F86&lt;&gt;0,100,0))</f>
        <v>1.9288562393195985</v>
      </c>
    </row>
    <row r="87" spans="1:7" s="62" customFormat="1" ht="12" x14ac:dyDescent="0.2">
      <c r="A87" s="79" t="s">
        <v>54</v>
      </c>
      <c r="B87" s="64">
        <f t="shared" ref="B87:C87" si="1">B69+B75+B81</f>
        <v>913573816.31799996</v>
      </c>
      <c r="C87" s="64">
        <f t="shared" si="1"/>
        <v>847599777.625</v>
      </c>
      <c r="D87" s="98">
        <f>IFERROR(((B87/C87)-1)*100,IF(B87+C87&lt;&gt;0,100,0))</f>
        <v>7.7836309582172358</v>
      </c>
      <c r="E87" s="64">
        <f t="shared" ref="E87:F87" si="2">E69+E75+E81</f>
        <v>23265097822.149998</v>
      </c>
      <c r="F87" s="64">
        <f t="shared" si="2"/>
        <v>20180236397.678997</v>
      </c>
      <c r="G87" s="98">
        <f>IFERROR(((E87/F87)-1)*100,IF(E87+F87&lt;&gt;0,100,0))</f>
        <v>15.286547509551474</v>
      </c>
    </row>
    <row r="88" spans="1:7" s="62" customFormat="1" ht="12" x14ac:dyDescent="0.2">
      <c r="A88" s="79" t="s">
        <v>55</v>
      </c>
      <c r="B88" s="64">
        <f t="shared" ref="B88:C88" si="3">B70+B76+B82</f>
        <v>804427312.16943014</v>
      </c>
      <c r="C88" s="64">
        <f t="shared" si="3"/>
        <v>769353400.95335996</v>
      </c>
      <c r="D88" s="98">
        <f>IFERROR(((B88/C88)-1)*100,IF(B88+C88&lt;&gt;0,100,0))</f>
        <v>4.558881675522275</v>
      </c>
      <c r="E88" s="64">
        <f t="shared" ref="E88:F88" si="4">E70+E76+E82</f>
        <v>20860085636.252647</v>
      </c>
      <c r="F88" s="64">
        <f t="shared" si="4"/>
        <v>18841723052.265553</v>
      </c>
      <c r="G88" s="98">
        <f>IFERROR(((E88/F88)-1)*100,IF(E88+F88&lt;&gt;0,100,0))</f>
        <v>10.712197490581431</v>
      </c>
    </row>
    <row r="89" spans="1:7" s="63" customFormat="1" x14ac:dyDescent="0.2">
      <c r="A89" s="79" t="s">
        <v>95</v>
      </c>
      <c r="B89" s="98">
        <f>IFERROR((B75/B87)*100,IF(B75+B87&lt;&gt;0,100,0))</f>
        <v>76.125031151059446</v>
      </c>
      <c r="C89" s="98">
        <f>IFERROR((C75/C87)*100,IF(C75+C87&lt;&gt;0,100,0))</f>
        <v>61.454063323557492</v>
      </c>
      <c r="D89" s="98">
        <f>IFERROR(((B89/C89)-1)*100,IF(B89+C89&lt;&gt;0,100,0))</f>
        <v>23.873063934371388</v>
      </c>
      <c r="E89" s="98">
        <f>IFERROR((E75/E87)*100,IF(E75+E87&lt;&gt;0,100,0))</f>
        <v>69.178241992814748</v>
      </c>
      <c r="F89" s="98">
        <f>IFERROR((F75/F87)*100,IF(F75+F87&lt;&gt;0,100,0))</f>
        <v>70.443036219853127</v>
      </c>
      <c r="G89" s="98">
        <f>IFERROR(((E89/F89)-1)*100,IF(E89+F89&lt;&gt;0,100,0))</f>
        <v>-1.7954851109639125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139779200.29899999</v>
      </c>
      <c r="C97" s="135">
        <v>93325208.109999999</v>
      </c>
      <c r="D97" s="65">
        <f>B97-C97</f>
        <v>46453992.188999996</v>
      </c>
      <c r="E97" s="135">
        <v>3085094441.526</v>
      </c>
      <c r="F97" s="135">
        <v>1770258899.835</v>
      </c>
      <c r="G97" s="80">
        <f>E97-F97</f>
        <v>1314835541.691</v>
      </c>
    </row>
    <row r="98" spans="1:7" s="62" customFormat="1" ht="13.5" x14ac:dyDescent="0.2">
      <c r="A98" s="114" t="s">
        <v>88</v>
      </c>
      <c r="B98" s="66">
        <v>138150711.042</v>
      </c>
      <c r="C98" s="135">
        <v>96989513.545000002</v>
      </c>
      <c r="D98" s="65">
        <f>B98-C98</f>
        <v>41161197.496999994</v>
      </c>
      <c r="E98" s="135">
        <v>3075356117.5170002</v>
      </c>
      <c r="F98" s="135">
        <v>1740396922.5580001</v>
      </c>
      <c r="G98" s="80">
        <f>E98-F98</f>
        <v>1334959194.9590001</v>
      </c>
    </row>
    <row r="99" spans="1:7" s="62" customFormat="1" ht="12" x14ac:dyDescent="0.2">
      <c r="A99" s="115" t="s">
        <v>16</v>
      </c>
      <c r="B99" s="65">
        <f>B97-B98</f>
        <v>1628489.2569999993</v>
      </c>
      <c r="C99" s="65">
        <f>C97-C98</f>
        <v>-3664305.4350000024</v>
      </c>
      <c r="D99" s="82"/>
      <c r="E99" s="65">
        <f>E97-E98</f>
        <v>9738324.0089998245</v>
      </c>
      <c r="F99" s="82">
        <f>F97-F98</f>
        <v>29861977.27699995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28397687.748</v>
      </c>
      <c r="C102" s="135">
        <v>37009358.086999997</v>
      </c>
      <c r="D102" s="65">
        <f>B102-C102</f>
        <v>-8611670.3389999978</v>
      </c>
      <c r="E102" s="135">
        <v>841836196.13399994</v>
      </c>
      <c r="F102" s="135">
        <v>628979774.10800004</v>
      </c>
      <c r="G102" s="80">
        <f>E102-F102</f>
        <v>212856422.0259999</v>
      </c>
    </row>
    <row r="103" spans="1:7" s="16" customFormat="1" ht="13.5" x14ac:dyDescent="0.2">
      <c r="A103" s="79" t="s">
        <v>88</v>
      </c>
      <c r="B103" s="66">
        <v>32795451.774999999</v>
      </c>
      <c r="C103" s="135">
        <v>38839541.553000003</v>
      </c>
      <c r="D103" s="65">
        <f>B103-C103</f>
        <v>-6044089.7780000046</v>
      </c>
      <c r="E103" s="135">
        <v>962680306.25999999</v>
      </c>
      <c r="F103" s="135">
        <v>721877495.53799999</v>
      </c>
      <c r="G103" s="80">
        <f>E103-F103</f>
        <v>240802810.722</v>
      </c>
    </row>
    <row r="104" spans="1:7" s="28" customFormat="1" ht="12" x14ac:dyDescent="0.2">
      <c r="A104" s="81" t="s">
        <v>16</v>
      </c>
      <c r="B104" s="65">
        <f>B102-B103</f>
        <v>-4397764.0269999988</v>
      </c>
      <c r="C104" s="65">
        <f>C102-C103</f>
        <v>-1830183.4660000056</v>
      </c>
      <c r="D104" s="82"/>
      <c r="E104" s="65">
        <f>E102-E103</f>
        <v>-120844110.12600005</v>
      </c>
      <c r="F104" s="82">
        <f>F102-F103</f>
        <v>-92897721.429999948</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860.92746501184001</v>
      </c>
      <c r="C111" s="137">
        <v>806.41726123543197</v>
      </c>
      <c r="D111" s="98">
        <f>IFERROR(((B111/C111)-1)*100,IF(B111+C111&lt;&gt;0,100,0))</f>
        <v>6.7595531986627266</v>
      </c>
      <c r="E111" s="84"/>
      <c r="F111" s="136">
        <v>875.15403981264103</v>
      </c>
      <c r="G111" s="136">
        <v>860.92746501184001</v>
      </c>
    </row>
    <row r="112" spans="1:7" s="16" customFormat="1" ht="12" x14ac:dyDescent="0.2">
      <c r="A112" s="79" t="s">
        <v>50</v>
      </c>
      <c r="B112" s="136">
        <v>848.58239082020395</v>
      </c>
      <c r="C112" s="137">
        <v>795.19292018502301</v>
      </c>
      <c r="D112" s="98">
        <f>IFERROR(((B112/C112)-1)*100,IF(B112+C112&lt;&gt;0,100,0))</f>
        <v>6.7140274114561249</v>
      </c>
      <c r="E112" s="84"/>
      <c r="F112" s="136">
        <v>862.626213394096</v>
      </c>
      <c r="G112" s="136">
        <v>848.58239082020395</v>
      </c>
    </row>
    <row r="113" spans="1:7" s="16" customFormat="1" ht="12" x14ac:dyDescent="0.2">
      <c r="A113" s="79" t="s">
        <v>51</v>
      </c>
      <c r="B113" s="136">
        <v>924.21599549191603</v>
      </c>
      <c r="C113" s="137">
        <v>861.11430915063102</v>
      </c>
      <c r="D113" s="98">
        <f>IFERROR(((B113/C113)-1)*100,IF(B113+C113&lt;&gt;0,100,0))</f>
        <v>7.3279105538875511</v>
      </c>
      <c r="E113" s="84"/>
      <c r="F113" s="136">
        <v>939.19081125532102</v>
      </c>
      <c r="G113" s="136">
        <v>924.21599549191603</v>
      </c>
    </row>
    <row r="114" spans="1:7" s="28" customFormat="1" ht="12" x14ac:dyDescent="0.2">
      <c r="A114" s="81" t="s">
        <v>52</v>
      </c>
      <c r="B114" s="85"/>
      <c r="C114" s="84"/>
      <c r="D114" s="86"/>
      <c r="E114" s="84"/>
      <c r="F114" s="71"/>
      <c r="G114" s="71"/>
    </row>
    <row r="115" spans="1:7" s="16" customFormat="1" ht="12" x14ac:dyDescent="0.2">
      <c r="A115" s="79" t="s">
        <v>56</v>
      </c>
      <c r="B115" s="136">
        <v>666.49284282088502</v>
      </c>
      <c r="C115" s="137">
        <v>623.00516586051697</v>
      </c>
      <c r="D115" s="98">
        <f>IFERROR(((B115/C115)-1)*100,IF(B115+C115&lt;&gt;0,100,0))</f>
        <v>6.9803076031161426</v>
      </c>
      <c r="E115" s="84"/>
      <c r="F115" s="136">
        <v>669.48137084270104</v>
      </c>
      <c r="G115" s="136">
        <v>666.49284282088502</v>
      </c>
    </row>
    <row r="116" spans="1:7" s="16" customFormat="1" ht="12" x14ac:dyDescent="0.2">
      <c r="A116" s="79" t="s">
        <v>57</v>
      </c>
      <c r="B116" s="136">
        <v>869.24548407273505</v>
      </c>
      <c r="C116" s="137">
        <v>808.40260972030705</v>
      </c>
      <c r="D116" s="98">
        <f>IFERROR(((B116/C116)-1)*100,IF(B116+C116&lt;&gt;0,100,0))</f>
        <v>7.5263085028236754</v>
      </c>
      <c r="E116" s="84"/>
      <c r="F116" s="136">
        <v>876.47840873901498</v>
      </c>
      <c r="G116" s="136">
        <v>869.24548407273505</v>
      </c>
    </row>
    <row r="117" spans="1:7" s="16" customFormat="1" ht="12" x14ac:dyDescent="0.2">
      <c r="A117" s="79" t="s">
        <v>59</v>
      </c>
      <c r="B117" s="136">
        <v>984.30885913920099</v>
      </c>
      <c r="C117" s="137">
        <v>906.09074482858603</v>
      </c>
      <c r="D117" s="98">
        <f>IFERROR(((B117/C117)-1)*100,IF(B117+C117&lt;&gt;0,100,0))</f>
        <v>8.6324813223218833</v>
      </c>
      <c r="E117" s="84"/>
      <c r="F117" s="136">
        <v>1000.84639176935</v>
      </c>
      <c r="G117" s="136">
        <v>984.30885913920099</v>
      </c>
    </row>
    <row r="118" spans="1:7" s="16" customFormat="1" ht="12" x14ac:dyDescent="0.2">
      <c r="A118" s="79" t="s">
        <v>58</v>
      </c>
      <c r="B118" s="136">
        <v>899.60174440118203</v>
      </c>
      <c r="C118" s="137">
        <v>862.89356301681505</v>
      </c>
      <c r="D118" s="98">
        <f>IFERROR(((B118/C118)-1)*100,IF(B118+C118&lt;&gt;0,100,0))</f>
        <v>4.2540798723806894</v>
      </c>
      <c r="E118" s="84"/>
      <c r="F118" s="136">
        <v>920.56783769843798</v>
      </c>
      <c r="G118" s="136">
        <v>899.60174440118203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605</v>
      </c>
      <c r="C127" s="66">
        <v>205</v>
      </c>
      <c r="D127" s="98">
        <f>IFERROR(((B127/C127)-1)*100,IF(B127+C127&lt;&gt;0,100,0))</f>
        <v>195.1219512195122</v>
      </c>
      <c r="E127" s="66">
        <v>7939</v>
      </c>
      <c r="F127" s="66">
        <v>6867</v>
      </c>
      <c r="G127" s="98">
        <f>IFERROR(((E127/F127)-1)*100,IF(E127+F127&lt;&gt;0,100,0))</f>
        <v>15.610892675112865</v>
      </c>
    </row>
    <row r="128" spans="1:7" s="16" customFormat="1" ht="12" x14ac:dyDescent="0.2">
      <c r="A128" s="79" t="s">
        <v>74</v>
      </c>
      <c r="B128" s="67">
        <v>4</v>
      </c>
      <c r="C128" s="66">
        <v>4</v>
      </c>
      <c r="D128" s="98">
        <f>IFERROR(((B128/C128)-1)*100,IF(B128+C128&lt;&gt;0,100,0))</f>
        <v>0</v>
      </c>
      <c r="E128" s="66">
        <v>168</v>
      </c>
      <c r="F128" s="66">
        <v>190</v>
      </c>
      <c r="G128" s="98">
        <f>IFERROR(((E128/F128)-1)*100,IF(E128+F128&lt;&gt;0,100,0))</f>
        <v>-11.578947368421055</v>
      </c>
    </row>
    <row r="129" spans="1:7" s="28" customFormat="1" ht="12" x14ac:dyDescent="0.2">
      <c r="A129" s="81" t="s">
        <v>34</v>
      </c>
      <c r="B129" s="82">
        <f>SUM(B126:B128)</f>
        <v>609</v>
      </c>
      <c r="C129" s="82">
        <f>SUM(C126:C128)</f>
        <v>209</v>
      </c>
      <c r="D129" s="98">
        <f>IFERROR(((B129/C129)-1)*100,IF(B129+C129&lt;&gt;0,100,0))</f>
        <v>191.38755980861245</v>
      </c>
      <c r="E129" s="82">
        <f>SUM(E126:E128)</f>
        <v>8113</v>
      </c>
      <c r="F129" s="82">
        <f>SUM(F126:F128)</f>
        <v>7064</v>
      </c>
      <c r="G129" s="98">
        <f>IFERROR(((E129/F129)-1)*100,IF(E129+F129&lt;&gt;0,100,0))</f>
        <v>14.849943374858432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10</v>
      </c>
      <c r="D132" s="98">
        <f>IFERROR(((B132/C132)-1)*100,IF(B132+C132&lt;&gt;0,100,0))</f>
        <v>-100</v>
      </c>
      <c r="E132" s="66">
        <v>620</v>
      </c>
      <c r="F132" s="66">
        <v>521</v>
      </c>
      <c r="G132" s="98">
        <f>IFERROR(((E132/F132)-1)*100,IF(E132+F132&lt;&gt;0,100,0))</f>
        <v>19.00191938579654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10</v>
      </c>
      <c r="D134" s="98">
        <f>IFERROR(((B134/C134)-1)*100,IF(B134+C134&lt;&gt;0,100,0))</f>
        <v>-100</v>
      </c>
      <c r="E134" s="82">
        <f>SUM(E132:E133)</f>
        <v>620</v>
      </c>
      <c r="F134" s="82">
        <f>SUM(F132:F133)</f>
        <v>521</v>
      </c>
      <c r="G134" s="98">
        <f>IFERROR(((E134/F134)-1)*100,IF(E134+F134&lt;&gt;0,100,0))</f>
        <v>19.00191938579654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292588</v>
      </c>
      <c r="C138" s="66">
        <v>62366</v>
      </c>
      <c r="D138" s="98">
        <f>IFERROR(((B138/C138)-1)*100,IF(B138+C138&lt;&gt;0,100,0))</f>
        <v>369.1466504184973</v>
      </c>
      <c r="E138" s="66">
        <v>7367780</v>
      </c>
      <c r="F138" s="66">
        <v>6109772</v>
      </c>
      <c r="G138" s="98">
        <f>IFERROR(((E138/F138)-1)*100,IF(E138+F138&lt;&gt;0,100,0))</f>
        <v>20.590097306413391</v>
      </c>
    </row>
    <row r="139" spans="1:7" s="16" customFormat="1" ht="12" x14ac:dyDescent="0.2">
      <c r="A139" s="79" t="s">
        <v>74</v>
      </c>
      <c r="B139" s="67">
        <v>20</v>
      </c>
      <c r="C139" s="66">
        <v>29</v>
      </c>
      <c r="D139" s="98">
        <f>IFERROR(((B139/C139)-1)*100,IF(B139+C139&lt;&gt;0,100,0))</f>
        <v>-31.034482758620683</v>
      </c>
      <c r="E139" s="66">
        <v>7734</v>
      </c>
      <c r="F139" s="66">
        <v>7683</v>
      </c>
      <c r="G139" s="98">
        <f>IFERROR(((E139/F139)-1)*100,IF(E139+F139&lt;&gt;0,100,0))</f>
        <v>0.663803201874269</v>
      </c>
    </row>
    <row r="140" spans="1:7" s="16" customFormat="1" ht="12" x14ac:dyDescent="0.2">
      <c r="A140" s="81" t="s">
        <v>34</v>
      </c>
      <c r="B140" s="82">
        <f>SUM(B137:B139)</f>
        <v>292608</v>
      </c>
      <c r="C140" s="82">
        <f>SUM(C137:C139)</f>
        <v>62395</v>
      </c>
      <c r="D140" s="98">
        <f>IFERROR(((B140/C140)-1)*100,IF(B140+C140&lt;&gt;0,100,0))</f>
        <v>368.96065389854959</v>
      </c>
      <c r="E140" s="82">
        <f>SUM(E137:E139)</f>
        <v>7376344</v>
      </c>
      <c r="F140" s="82">
        <f>SUM(F137:F139)</f>
        <v>6117777</v>
      </c>
      <c r="G140" s="98">
        <f>IFERROR(((E140/F140)-1)*100,IF(E140+F140&lt;&gt;0,100,0))</f>
        <v>20.572292844279882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3102</v>
      </c>
      <c r="D143" s="98">
        <f>IFERROR(((B143/C143)-1)*100,)</f>
        <v>-100</v>
      </c>
      <c r="E143" s="66">
        <v>323210</v>
      </c>
      <c r="F143" s="66">
        <v>289542</v>
      </c>
      <c r="G143" s="98">
        <f>IFERROR(((E143/F143)-1)*100,)</f>
        <v>11.628019423779623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3102</v>
      </c>
      <c r="D145" s="98">
        <f>IFERROR(((B145/C145)-1)*100,)</f>
        <v>-100</v>
      </c>
      <c r="E145" s="82">
        <f>SUM(E143:E144)</f>
        <v>323210</v>
      </c>
      <c r="F145" s="82">
        <f>SUM(F143:F144)</f>
        <v>289542</v>
      </c>
      <c r="G145" s="98">
        <f>IFERROR(((E145/F145)-1)*100,)</f>
        <v>11.628019423779623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27093181.725439999</v>
      </c>
      <c r="C149" s="66">
        <v>5178195.5677899998</v>
      </c>
      <c r="D149" s="98">
        <f>IFERROR(((B149/C149)-1)*100,IF(B149+C149&lt;&gt;0,100,0))</f>
        <v>423.21665666642809</v>
      </c>
      <c r="E149" s="66">
        <v>645586225.14592004</v>
      </c>
      <c r="F149" s="66">
        <v>562112516.30665004</v>
      </c>
      <c r="G149" s="98">
        <f>IFERROR(((E149/F149)-1)*100,IF(E149+F149&lt;&gt;0,100,0))</f>
        <v>14.850000029839649</v>
      </c>
    </row>
    <row r="150" spans="1:7" s="32" customFormat="1" x14ac:dyDescent="0.2">
      <c r="A150" s="79" t="s">
        <v>74</v>
      </c>
      <c r="B150" s="67">
        <v>70721.539999999994</v>
      </c>
      <c r="C150" s="66">
        <v>101293.29</v>
      </c>
      <c r="D150" s="98">
        <f>IFERROR(((B150/C150)-1)*100,IF(B150+C150&lt;&gt;0,100,0))</f>
        <v>-30.181416755246083</v>
      </c>
      <c r="E150" s="66">
        <v>49729511.390000001</v>
      </c>
      <c r="F150" s="66">
        <v>51784663.259999998</v>
      </c>
      <c r="G150" s="98">
        <f>IFERROR(((E150/F150)-1)*100,IF(E150+F150&lt;&gt;0,100,0))</f>
        <v>-3.9686496746758948</v>
      </c>
    </row>
    <row r="151" spans="1:7" s="16" customFormat="1" ht="12" x14ac:dyDescent="0.2">
      <c r="A151" s="81" t="s">
        <v>34</v>
      </c>
      <c r="B151" s="82">
        <f>SUM(B148:B150)</f>
        <v>27163903.265439998</v>
      </c>
      <c r="C151" s="82">
        <f>SUM(C148:C150)</f>
        <v>5279488.8577899998</v>
      </c>
      <c r="D151" s="98">
        <f>IFERROR(((B151/C151)-1)*100,IF(B151+C151&lt;&gt;0,100,0))</f>
        <v>414.51767391002392</v>
      </c>
      <c r="E151" s="82">
        <f>SUM(E148:E150)</f>
        <v>695334815.29342008</v>
      </c>
      <c r="F151" s="82">
        <f>SUM(F148:F150)</f>
        <v>613904723.06365001</v>
      </c>
      <c r="G151" s="98">
        <f>IFERROR(((E151/F151)-1)*100,IF(E151+F151&lt;&gt;0,100,0))</f>
        <v>13.264288279685932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5177.5534799999996</v>
      </c>
      <c r="D154" s="98">
        <f>IFERROR(((B154/C154)-1)*100,IF(B154+C154&lt;&gt;0,100,0))</f>
        <v>-100</v>
      </c>
      <c r="E154" s="66">
        <v>492852.06891999999</v>
      </c>
      <c r="F154" s="66">
        <v>477749.75601000001</v>
      </c>
      <c r="G154" s="98">
        <f>IFERROR(((E154/F154)-1)*100,IF(E154+F154&lt;&gt;0,100,0))</f>
        <v>3.1611346149350794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5177.5534799999996</v>
      </c>
      <c r="D156" s="98">
        <f>IFERROR(((B156/C156)-1)*100,IF(B156+C156&lt;&gt;0,100,0))</f>
        <v>-100</v>
      </c>
      <c r="E156" s="82">
        <f>SUM(E154:E155)</f>
        <v>492852.06891999999</v>
      </c>
      <c r="F156" s="82">
        <f>SUM(F154:F155)</f>
        <v>477749.75601000001</v>
      </c>
      <c r="G156" s="98">
        <f>IFERROR(((E156/F156)-1)*100,IF(E156+F156&lt;&gt;0,100,0))</f>
        <v>3.1611346149350794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1349281</v>
      </c>
      <c r="C160" s="66">
        <v>1341139</v>
      </c>
      <c r="D160" s="98">
        <f>IFERROR(((B160/C160)-1)*100,IF(B160+C160&lt;&gt;0,100,0))</f>
        <v>0.60709590877605635</v>
      </c>
      <c r="E160" s="78"/>
      <c r="F160" s="78"/>
      <c r="G160" s="65"/>
    </row>
    <row r="161" spans="1:7" s="16" customFormat="1" ht="12" x14ac:dyDescent="0.2">
      <c r="A161" s="79" t="s">
        <v>74</v>
      </c>
      <c r="B161" s="67">
        <v>1453</v>
      </c>
      <c r="C161" s="66">
        <v>1981</v>
      </c>
      <c r="D161" s="98">
        <f>IFERROR(((B161/C161)-1)*100,IF(B161+C161&lt;&gt;0,100,0))</f>
        <v>-26.653205451792029</v>
      </c>
      <c r="E161" s="78"/>
      <c r="F161" s="78"/>
      <c r="G161" s="65"/>
    </row>
    <row r="162" spans="1:7" s="28" customFormat="1" ht="12" x14ac:dyDescent="0.2">
      <c r="A162" s="81" t="s">
        <v>34</v>
      </c>
      <c r="B162" s="82">
        <f>SUM(B159:B161)</f>
        <v>1350734</v>
      </c>
      <c r="C162" s="82">
        <f>SUM(C159:C161)</f>
        <v>1343435</v>
      </c>
      <c r="D162" s="98">
        <f>IFERROR(((B162/C162)-1)*100,IF(B162+C162&lt;&gt;0,100,0))</f>
        <v>0.54330875702954806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184947</v>
      </c>
      <c r="C165" s="66">
        <v>131026</v>
      </c>
      <c r="D165" s="98">
        <f>IFERROR(((B165/C165)-1)*100,IF(B165+C165&lt;&gt;0,100,0))</f>
        <v>41.152900950956294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184947</v>
      </c>
      <c r="C167" s="82">
        <f>SUM(C165:C166)</f>
        <v>131026</v>
      </c>
      <c r="D167" s="98">
        <f>IFERROR(((B167/C167)-1)*100,IF(B167+C167&lt;&gt;0,100,0))</f>
        <v>41.152900950956294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13413</v>
      </c>
      <c r="C175" s="113">
        <v>7971</v>
      </c>
      <c r="D175" s="111">
        <f>IFERROR(((B175/C175)-1)*100,IF(B175+C175&lt;&gt;0,100,0))</f>
        <v>68.272487768159579</v>
      </c>
      <c r="E175" s="113">
        <v>337907</v>
      </c>
      <c r="F175" s="113">
        <v>269422</v>
      </c>
      <c r="G175" s="111">
        <f>IFERROR(((E175/F175)-1)*100,IF(E175+F175&lt;&gt;0,100,0))</f>
        <v>25.419230797781921</v>
      </c>
    </row>
    <row r="176" spans="1:7" x14ac:dyDescent="0.2">
      <c r="A176" s="101" t="s">
        <v>32</v>
      </c>
      <c r="B176" s="112">
        <v>88490</v>
      </c>
      <c r="C176" s="113">
        <v>60558</v>
      </c>
      <c r="D176" s="111">
        <f t="shared" ref="D176:D178" si="5">IFERROR(((B176/C176)-1)*100,IF(B176+C176&lt;&gt;0,100,0))</f>
        <v>46.124376630668131</v>
      </c>
      <c r="E176" s="113">
        <v>1836288</v>
      </c>
      <c r="F176" s="113">
        <v>1765765</v>
      </c>
      <c r="G176" s="111">
        <f>IFERROR(((E176/F176)-1)*100,IF(E176+F176&lt;&gt;0,100,0))</f>
        <v>3.9939063238879413</v>
      </c>
    </row>
    <row r="177" spans="1:7" x14ac:dyDescent="0.2">
      <c r="A177" s="101" t="s">
        <v>92</v>
      </c>
      <c r="B177" s="112">
        <v>33356483</v>
      </c>
      <c r="C177" s="113">
        <v>25727868</v>
      </c>
      <c r="D177" s="111">
        <f t="shared" si="5"/>
        <v>29.651174360813727</v>
      </c>
      <c r="E177" s="113">
        <v>737768322</v>
      </c>
      <c r="F177" s="113">
        <v>731954263</v>
      </c>
      <c r="G177" s="111">
        <f>IFERROR(((E177/F177)-1)*100,IF(E177+F177&lt;&gt;0,100,0))</f>
        <v>0.79431998608361365</v>
      </c>
    </row>
    <row r="178" spans="1:7" x14ac:dyDescent="0.2">
      <c r="A178" s="101" t="s">
        <v>93</v>
      </c>
      <c r="B178" s="112">
        <v>125207</v>
      </c>
      <c r="C178" s="113">
        <v>106630</v>
      </c>
      <c r="D178" s="111">
        <f t="shared" si="5"/>
        <v>17.421926287161217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430</v>
      </c>
      <c r="C181" s="113">
        <v>359</v>
      </c>
      <c r="D181" s="111">
        <f t="shared" ref="D181:D184" si="6">IFERROR(((B181/C181)-1)*100,IF(B181+C181&lt;&gt;0,100,0))</f>
        <v>19.777158774373248</v>
      </c>
      <c r="E181" s="113">
        <v>8270</v>
      </c>
      <c r="F181" s="113">
        <v>10931</v>
      </c>
      <c r="G181" s="111">
        <f t="shared" ref="G181" si="7">IFERROR(((E181/F181)-1)*100,IF(E181+F181&lt;&gt;0,100,0))</f>
        <v>-24.34360991675053</v>
      </c>
    </row>
    <row r="182" spans="1:7" x14ac:dyDescent="0.2">
      <c r="A182" s="101" t="s">
        <v>32</v>
      </c>
      <c r="B182" s="112">
        <v>9113</v>
      </c>
      <c r="C182" s="113">
        <v>5045</v>
      </c>
      <c r="D182" s="111">
        <f t="shared" si="6"/>
        <v>80.634291377601585</v>
      </c>
      <c r="E182" s="113">
        <v>94495</v>
      </c>
      <c r="F182" s="113">
        <v>151508</v>
      </c>
      <c r="G182" s="111">
        <f t="shared" ref="G182" si="8">IFERROR(((E182/F182)-1)*100,IF(E182+F182&lt;&gt;0,100,0))</f>
        <v>-37.630356152810421</v>
      </c>
    </row>
    <row r="183" spans="1:7" x14ac:dyDescent="0.2">
      <c r="A183" s="101" t="s">
        <v>92</v>
      </c>
      <c r="B183" s="112">
        <v>164254</v>
      </c>
      <c r="C183" s="113">
        <v>92113</v>
      </c>
      <c r="D183" s="111">
        <f t="shared" si="6"/>
        <v>78.317935579125631</v>
      </c>
      <c r="E183" s="113">
        <v>1201852</v>
      </c>
      <c r="F183" s="113">
        <v>3095827</v>
      </c>
      <c r="G183" s="111">
        <f t="shared" ref="G183" si="9">IFERROR(((E183/F183)-1)*100,IF(E183+F183&lt;&gt;0,100,0))</f>
        <v>-61.178321656862607</v>
      </c>
    </row>
    <row r="184" spans="1:7" x14ac:dyDescent="0.2">
      <c r="A184" s="101" t="s">
        <v>93</v>
      </c>
      <c r="B184" s="112">
        <v>23663</v>
      </c>
      <c r="C184" s="113">
        <v>30682</v>
      </c>
      <c r="D184" s="111">
        <f t="shared" si="6"/>
        <v>-22.876605175673038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2023-07-10T06:39:31Z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