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F5E92A0-CE90-43BE-8132-CB494C63573F}"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<sst xmlns="http://schemas.openxmlformats.org/spreadsheetml/2006/main" count="270" uniqueCount="102">
  <si>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</si>
  <si>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</si>
  <si>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</si>
  <si>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</si>
  <si>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</si>
  <si>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</si>
  <si>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</si>
  <si>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</si>
  <si>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</si>
  <si>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</si>
  <si>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</si>
  <si>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</si>
  <si>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</si>
  <si>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</si>
  <si>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</si>
  <si>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</si>
  <si>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</si>
  <si>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</si>
  <si>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</si>
  <si>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</si>
  <si>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</si>
  <si>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</si>
  <si>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</si>
  <si>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</si>
  <si>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</si>
  <si>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</si>
  <si>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</si>
  <si>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</si>
  <si>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</si>
  <si>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</si>
  <si>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</si>
  <si>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</si>
  <si>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</si>
  <si>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</si>
  <si>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</si>
  <si>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</si>
  <si>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</si>
  <si>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</si>
  <si>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</si>
  <si>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</si>
  <si>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</si>
  <si>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</si>
  <si>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</si>
  <si>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</si>
  <si>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</si>
  <si>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</si>
  <si>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</si>
  <si>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</si>
  <si>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</si>
  <si>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</si>
  <si>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</si>
  <si>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</si>
  <si>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</si>
  <si>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</si>
  <si>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</si>
  <si>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</si>
  <si>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</si>
  <si>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</si>
  <si>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</si>
  <si>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</si>
  <si>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</si>
  <si>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</si>
  <si>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</si>
  <si>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</si>
  <si>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</si>
  <si>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</si>
  <si>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</si>
  <si>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</si>
  <si>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</si>
  <si>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</si>
  <si>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</si>
  <si>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</si>
  <si>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</si>
  <si>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</si>
  <si>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</si>
  <si>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</si>
  <si>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</si>
  <si>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</si>
  <si>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</si>
  <si>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</si>
  <si>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</si>
  <si>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</si>
  <si>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</si>
  <si>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</si>
  <si>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</si>
  <si>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</si>
  <si>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</si>
  <si>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</si>
  <si>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</si>
  <si>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</si>
  <si>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</si>
  <si>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</si>
  <si>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</si>
  <si>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</si>
  <si>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</si>
  <si>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</si>
  <si>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</si>
  <si>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</si>
  <si>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</si>
  <si>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14 July 2023</t>
  </si>
  <si>
    <t>14.07.2023</t>
  </si>
  <si>
    <t>15.07.2022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</si>
</sst>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1528713</v>
      </c>
      <c r="C11" s="67">
        <v>1407379</v>
      </c>
      <c r="D11" s="98">
        <f>IFERROR(((B11/C11)-1)*100,IF(B11+C11&lt;&gt;0,100,0))</f>
        <v>8.6212740136097032</v>
      </c>
      <c r="E11" s="67">
        <v>42351420</v>
      </c>
      <c r="F11" s="67">
        <v>45392198</v>
      </c>
      <c r="G11" s="98">
        <f>IFERROR(((E11/F11)-1)*100,IF(E11+F11&lt;&gt;0,100,0))</f>
        <v>-6.6989001061371845</v>
      </c>
    </row>
    <row r="12" spans="1:7" s="16" customFormat="1" ht="12" x14ac:dyDescent="0.2">
      <c r="A12" s="64" t="s">
        <v>9</v>
      </c>
      <c r="B12" s="67">
        <v>1203742.7509999999</v>
      </c>
      <c r="C12" s="67">
        <v>1364494.3810000001</v>
      </c>
      <c r="D12" s="98">
        <f>IFERROR(((B12/C12)-1)*100,IF(B12+C12&lt;&gt;0,100,0))</f>
        <v>-11.781040086232508</v>
      </c>
      <c r="E12" s="67">
        <v>42120400.564000003</v>
      </c>
      <c r="F12" s="67">
        <v>44757607.303999998</v>
      </c>
      <c r="G12" s="98">
        <f>IFERROR(((E12/F12)-1)*100,IF(E12+F12&lt;&gt;0,100,0))</f>
        <v>-5.8921977711804736</v>
      </c>
    </row>
    <row r="13" spans="1:7" s="16" customFormat="1" ht="12" x14ac:dyDescent="0.2">
      <c r="A13" s="64" t="s">
        <v>10</v>
      </c>
      <c r="B13" s="67">
        <v>91701496.186761901</v>
      </c>
      <c r="C13" s="67">
        <v>98837561.210238099</v>
      </c>
      <c r="D13" s="98">
        <f>IFERROR(((B13/C13)-1)*100,IF(B13+C13&lt;&gt;0,100,0))</f>
        <v>-7.2199930229935756</v>
      </c>
      <c r="E13" s="67">
        <v>3078158873.4653902</v>
      </c>
      <c r="F13" s="67">
        <v>3339043464.0893002</v>
      </c>
      <c r="G13" s="98">
        <f>IFERROR(((E13/F13)-1)*100,IF(E13+F13&lt;&gt;0,100,0))</f>
        <v>-7.8131534803205778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343</v>
      </c>
      <c r="C16" s="67">
        <v>421</v>
      </c>
      <c r="D16" s="98">
        <f>IFERROR(((B16/C16)-1)*100,IF(B16+C16&lt;&gt;0,100,0))</f>
        <v>-18.527315914489307</v>
      </c>
      <c r="E16" s="67">
        <v>10448</v>
      </c>
      <c r="F16" s="67">
        <v>10898</v>
      </c>
      <c r="G16" s="98">
        <f>IFERROR(((E16/F16)-1)*100,IF(E16+F16&lt;&gt;0,100,0))</f>
        <v>-4.1291980179849475</v>
      </c>
    </row>
    <row r="17" spans="1:7" s="16" customFormat="1" ht="12" x14ac:dyDescent="0.2">
      <c r="A17" s="64" t="s">
        <v>9</v>
      </c>
      <c r="B17" s="67">
        <v>148462.10200000001</v>
      </c>
      <c r="C17" s="67">
        <v>126216.36900000001</v>
      </c>
      <c r="D17" s="98">
        <f>IFERROR(((B17/C17)-1)*100,IF(B17+C17&lt;&gt;0,100,0))</f>
        <v>17.625077615725115</v>
      </c>
      <c r="E17" s="67">
        <v>4707177.6809999999</v>
      </c>
      <c r="F17" s="67">
        <v>4557271.4960000003</v>
      </c>
      <c r="G17" s="98">
        <f>IFERROR(((E17/F17)-1)*100,IF(E17+F17&lt;&gt;0,100,0))</f>
        <v>3.2893845611694505</v>
      </c>
    </row>
    <row r="18" spans="1:7" s="16" customFormat="1" ht="12" x14ac:dyDescent="0.2">
      <c r="A18" s="64" t="s">
        <v>10</v>
      </c>
      <c r="B18" s="67">
        <v>8822204.7052269801</v>
      </c>
      <c r="C18" s="67">
        <v>10930711.1335431</v>
      </c>
      <c r="D18" s="98">
        <f>IFERROR(((B18/C18)-1)*100,IF(B18+C18&lt;&gt;0,100,0))</f>
        <v>-19.289746134135232</v>
      </c>
      <c r="E18" s="67">
        <v>267482107.12392601</v>
      </c>
      <c r="F18" s="67">
        <v>312335946.59583098</v>
      </c>
      <c r="G18" s="98">
        <f>IFERROR(((E18/F18)-1)*100,IF(E18+F18&lt;&gt;0,100,0))</f>
        <v>-14.360767616014025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14613154.07024</v>
      </c>
      <c r="C24" s="66">
        <v>14956015.20929</v>
      </c>
      <c r="D24" s="65">
        <f>B24-C24</f>
        <v>-342861.13904999942</v>
      </c>
      <c r="E24" s="67">
        <v>430206164.61487001</v>
      </c>
      <c r="F24" s="67">
        <v>543406153.18049002</v>
      </c>
      <c r="G24" s="65">
        <f>E24-F24</f>
        <v>-113199988.56562001</v>
      </c>
    </row>
    <row r="25" spans="1:7" s="16" customFormat="1" ht="12" x14ac:dyDescent="0.2">
      <c r="A25" s="68" t="s">
        <v>15</v>
      </c>
      <c r="B25" s="66">
        <v>12963977.99502</v>
      </c>
      <c r="C25" s="66">
        <v>23192103.681930002</v>
      </c>
      <c r="D25" s="65">
        <f>B25-C25</f>
        <v>-10228125.686910002</v>
      </c>
      <c r="E25" s="67">
        <v>485295142.82288998</v>
      </c>
      <c r="F25" s="67">
        <v>572278025.12327003</v>
      </c>
      <c r="G25" s="65">
        <f>E25-F25</f>
        <v>-86982882.300380051</v>
      </c>
    </row>
    <row r="26" spans="1:7" s="28" customFormat="1" ht="12" x14ac:dyDescent="0.2">
      <c r="A26" s="69" t="s">
        <v>16</v>
      </c>
      <c r="B26" s="70">
        <f>B24-B25</f>
        <v>1649176.07522</v>
      </c>
      <c r="C26" s="70">
        <f>C24-C25</f>
        <v>-8236088.4726400021</v>
      </c>
      <c r="D26" s="70"/>
      <c r="E26" s="70">
        <f>E24-E25</f>
        <v>-55088978.208019972</v>
      </c>
      <c r="F26" s="70">
        <f>F24-F25</f>
        <v>-28871871.942780018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77750.505165330003</v>
      </c>
      <c r="C33" s="132">
        <v>65088.8965389</v>
      </c>
      <c r="D33" s="98">
        <f t="shared" ref="D33:D42" si="0">IFERROR(((B33/C33)-1)*100,IF(B33+C33&lt;&gt;0,100,0))</f>
        <v>19.452793486616969</v>
      </c>
      <c r="E33" s="64"/>
      <c r="F33" s="132">
        <v>77901.09</v>
      </c>
      <c r="G33" s="132">
        <v>73915.39</v>
      </c>
    </row>
    <row r="34" spans="1:7" s="16" customFormat="1" ht="12" x14ac:dyDescent="0.2">
      <c r="A34" s="64" t="s">
        <v>23</v>
      </c>
      <c r="B34" s="132">
        <v>75916.556612130007</v>
      </c>
      <c r="C34" s="132">
        <v>73529.917511299995</v>
      </c>
      <c r="D34" s="98">
        <f t="shared" si="0"/>
        <v>3.2458068519704675</v>
      </c>
      <c r="E34" s="64"/>
      <c r="F34" s="132">
        <v>76021.990000000005</v>
      </c>
      <c r="G34" s="132">
        <v>72994.95</v>
      </c>
    </row>
    <row r="35" spans="1:7" s="16" customFormat="1" ht="12" x14ac:dyDescent="0.2">
      <c r="A35" s="64" t="s">
        <v>24</v>
      </c>
      <c r="B35" s="132">
        <v>67514.299818069994</v>
      </c>
      <c r="C35" s="132">
        <v>65186.539445549999</v>
      </c>
      <c r="D35" s="98">
        <f t="shared" si="0"/>
        <v>3.5709218380343133</v>
      </c>
      <c r="E35" s="64"/>
      <c r="F35" s="132">
        <v>68174.89</v>
      </c>
      <c r="G35" s="132">
        <v>66544.820000000007</v>
      </c>
    </row>
    <row r="36" spans="1:7" s="16" customFormat="1" ht="12" x14ac:dyDescent="0.2">
      <c r="A36" s="64" t="s">
        <v>25</v>
      </c>
      <c r="B36" s="132">
        <v>72480.194777919998</v>
      </c>
      <c r="C36" s="132">
        <v>58905.463865559999</v>
      </c>
      <c r="D36" s="98">
        <f t="shared" si="0"/>
        <v>23.044943578309862</v>
      </c>
      <c r="E36" s="64"/>
      <c r="F36" s="132">
        <v>72624.899999999994</v>
      </c>
      <c r="G36" s="132">
        <v>68623.42</v>
      </c>
    </row>
    <row r="37" spans="1:7" s="16" customFormat="1" ht="12" x14ac:dyDescent="0.2">
      <c r="A37" s="64" t="s">
        <v>79</v>
      </c>
      <c r="B37" s="132">
        <v>64987.655502260001</v>
      </c>
      <c r="C37" s="132">
        <v>57466.137420519997</v>
      </c>
      <c r="D37" s="98">
        <f t="shared" si="0"/>
        <v>13.088609082423242</v>
      </c>
      <c r="E37" s="64"/>
      <c r="F37" s="132">
        <v>65161.24</v>
      </c>
      <c r="G37" s="132">
        <v>59630.47</v>
      </c>
    </row>
    <row r="38" spans="1:7" s="16" customFormat="1" ht="12" x14ac:dyDescent="0.2">
      <c r="A38" s="64" t="s">
        <v>26</v>
      </c>
      <c r="B38" s="132">
        <v>107007.36225349001</v>
      </c>
      <c r="C38" s="132">
        <v>80898.015992770001</v>
      </c>
      <c r="D38" s="98">
        <f t="shared" si="0"/>
        <v>32.274396275742333</v>
      </c>
      <c r="E38" s="64"/>
      <c r="F38" s="132">
        <v>107391.77</v>
      </c>
      <c r="G38" s="132">
        <v>102596.01</v>
      </c>
    </row>
    <row r="39" spans="1:7" s="16" customFormat="1" ht="12" x14ac:dyDescent="0.2">
      <c r="A39" s="64" t="s">
        <v>27</v>
      </c>
      <c r="B39" s="132">
        <v>16584.237558820001</v>
      </c>
      <c r="C39" s="132">
        <v>14677.88948869</v>
      </c>
      <c r="D39" s="98">
        <f t="shared" si="0"/>
        <v>12.987889516397644</v>
      </c>
      <c r="E39" s="64"/>
      <c r="F39" s="132">
        <v>16649.830000000002</v>
      </c>
      <c r="G39" s="132">
        <v>15863.4</v>
      </c>
    </row>
    <row r="40" spans="1:7" s="16" customFormat="1" ht="12" x14ac:dyDescent="0.2">
      <c r="A40" s="64" t="s">
        <v>28</v>
      </c>
      <c r="B40" s="132">
        <v>104720.81960859</v>
      </c>
      <c r="C40" s="132">
        <v>82117.075432030004</v>
      </c>
      <c r="D40" s="98">
        <f t="shared" si="0"/>
        <v>27.526241110802331</v>
      </c>
      <c r="E40" s="64"/>
      <c r="F40" s="132">
        <v>104993.47</v>
      </c>
      <c r="G40" s="132">
        <v>100337.21</v>
      </c>
    </row>
    <row r="41" spans="1:7" s="16" customFormat="1" ht="12" x14ac:dyDescent="0.2">
      <c r="A41" s="64" t="s">
        <v>29</v>
      </c>
      <c r="B41" s="72"/>
      <c r="C41" s="72"/>
      <c r="D41" s="98">
        <f t="shared" si="0"/>
        <v>0</v>
      </c>
      <c r="E41" s="64"/>
      <c r="F41" s="72"/>
      <c r="G41" s="72"/>
    </row>
    <row r="42" spans="1:7" s="16" customFormat="1" ht="12" x14ac:dyDescent="0.2">
      <c r="A42" s="64" t="s">
        <v>78</v>
      </c>
      <c r="B42" s="132">
        <v>818.35405940999999</v>
      </c>
      <c r="C42" s="132">
        <v>1262.25042674</v>
      </c>
      <c r="D42" s="98">
        <f t="shared" si="0"/>
        <v>-35.167060190777363</v>
      </c>
      <c r="E42" s="64"/>
      <c r="F42" s="132">
        <v>828.51</v>
      </c>
      <c r="G42" s="132">
        <v>796.66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22023.349415109202</v>
      </c>
      <c r="D48" s="72"/>
      <c r="E48" s="133">
        <v>19346.5195201766</v>
      </c>
      <c r="F48" s="72"/>
      <c r="G48" s="98">
        <f>IFERROR(((C48/E48)-1)*100,IF(C48+E48&lt;&gt;0,100,0))</f>
        <v>13.836234947277838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1602</v>
      </c>
      <c r="D54" s="75"/>
      <c r="E54" s="134">
        <v>351816</v>
      </c>
      <c r="F54" s="134">
        <v>32140264.739999998</v>
      </c>
      <c r="G54" s="134">
        <v>8041390.6560000004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5291</v>
      </c>
      <c r="C68" s="66">
        <v>7781</v>
      </c>
      <c r="D68" s="98">
        <f>IFERROR(((B68/C68)-1)*100,IF(B68+C68&lt;&gt;0,100,0))</f>
        <v>-32.001028145482593</v>
      </c>
      <c r="E68" s="66">
        <v>184880</v>
      </c>
      <c r="F68" s="66">
        <v>182777</v>
      </c>
      <c r="G68" s="98">
        <f>IFERROR(((E68/F68)-1)*100,IF(E68+F68&lt;&gt;0,100,0))</f>
        <v>1.1505824036941226</v>
      </c>
    </row>
    <row r="69" spans="1:7" s="16" customFormat="1" ht="12" x14ac:dyDescent="0.2">
      <c r="A69" s="79" t="s">
        <v>54</v>
      </c>
      <c r="B69" s="67">
        <v>186158528.47400001</v>
      </c>
      <c r="C69" s="66">
        <v>203142126.38499999</v>
      </c>
      <c r="D69" s="98">
        <f>IFERROR(((B69/C69)-1)*100,IF(B69+C69&lt;&gt;0,100,0))</f>
        <v>-8.3604509873113404</v>
      </c>
      <c r="E69" s="66">
        <v>6742014860.7969999</v>
      </c>
      <c r="F69" s="66">
        <v>5537896943.8999996</v>
      </c>
      <c r="G69" s="98">
        <f>IFERROR(((E69/F69)-1)*100,IF(E69+F69&lt;&gt;0,100,0))</f>
        <v>21.743234464182983</v>
      </c>
    </row>
    <row r="70" spans="1:7" s="62" customFormat="1" ht="12" x14ac:dyDescent="0.2">
      <c r="A70" s="79" t="s">
        <v>55</v>
      </c>
      <c r="B70" s="67">
        <v>164278621.64756</v>
      </c>
      <c r="C70" s="66">
        <v>185284225.71149001</v>
      </c>
      <c r="D70" s="98">
        <f>IFERROR(((B70/C70)-1)*100,IF(B70+C70&lt;&gt;0,100,0))</f>
        <v>-11.336962973112607</v>
      </c>
      <c r="E70" s="66">
        <v>6108917590.4064798</v>
      </c>
      <c r="F70" s="66">
        <v>5346117040.8691301</v>
      </c>
      <c r="G70" s="98">
        <f>IFERROR(((E70/F70)-1)*100,IF(E70+F70&lt;&gt;0,100,0))</f>
        <v>14.268309947313451</v>
      </c>
    </row>
    <row r="71" spans="1:7" s="16" customFormat="1" ht="12" x14ac:dyDescent="0.2">
      <c r="A71" s="79" t="s">
        <v>94</v>
      </c>
      <c r="B71" s="98">
        <f>IFERROR(B69/B68/1000,)</f>
        <v>35.183997065583071</v>
      </c>
      <c r="C71" s="98">
        <f>IFERROR(C69/C68/1000,)</f>
        <v>26.107457445701066</v>
      </c>
      <c r="D71" s="98">
        <f>IFERROR(((B71/C71)-1)*100,IF(B71+C71&lt;&gt;0,100,0))</f>
        <v>34.76608030008137</v>
      </c>
      <c r="E71" s="98">
        <f>IFERROR(E69/E68/1000,)</f>
        <v>36.466977827763955</v>
      </c>
      <c r="F71" s="98">
        <f>IFERROR(F69/F68/1000,)</f>
        <v>30.298653243570033</v>
      </c>
      <c r="G71" s="98">
        <f>IFERROR(((E71/F71)-1)*100,IF(E71+F71&lt;&gt;0,100,0))</f>
        <v>20.358411757139592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2852</v>
      </c>
      <c r="C74" s="66">
        <v>2909</v>
      </c>
      <c r="D74" s="98">
        <f>IFERROR(((B74/C74)-1)*100,IF(B74+C74&lt;&gt;0,100,0))</f>
        <v>-1.9594362323822612</v>
      </c>
      <c r="E74" s="66">
        <v>77555</v>
      </c>
      <c r="F74" s="66">
        <v>77088</v>
      </c>
      <c r="G74" s="98">
        <f>IFERROR(((E74/F74)-1)*100,IF(E74+F74&lt;&gt;0,100,0))</f>
        <v>0.60580116230801728</v>
      </c>
    </row>
    <row r="75" spans="1:7" s="16" customFormat="1" ht="12" x14ac:dyDescent="0.2">
      <c r="A75" s="79" t="s">
        <v>54</v>
      </c>
      <c r="B75" s="67">
        <v>644592777.22000003</v>
      </c>
      <c r="C75" s="66">
        <v>513509507.70099998</v>
      </c>
      <c r="D75" s="98">
        <f>IFERROR(((B75/C75)-1)*100,IF(B75+C75&lt;&gt;0,100,0))</f>
        <v>25.52694108934115</v>
      </c>
      <c r="E75" s="66">
        <v>16738478448.492001</v>
      </c>
      <c r="F75" s="66">
        <v>14729080742.57</v>
      </c>
      <c r="G75" s="98">
        <f>IFERROR(((E75/F75)-1)*100,IF(E75+F75&lt;&gt;0,100,0))</f>
        <v>13.642383669704783</v>
      </c>
    </row>
    <row r="76" spans="1:7" s="16" customFormat="1" ht="12" x14ac:dyDescent="0.2">
      <c r="A76" s="79" t="s">
        <v>55</v>
      </c>
      <c r="B76" s="67">
        <v>588161393.72379005</v>
      </c>
      <c r="C76" s="66">
        <v>477882126.12857002</v>
      </c>
      <c r="D76" s="98">
        <f>IFERROR(((B76/C76)-1)*100,IF(B76+C76&lt;&gt;0,100,0))</f>
        <v>23.076667145644691</v>
      </c>
      <c r="E76" s="66">
        <v>15336686570.9697</v>
      </c>
      <c r="F76" s="66">
        <v>13891809058.662001</v>
      </c>
      <c r="G76" s="98">
        <f>IFERROR(((E76/F76)-1)*100,IF(E76+F76&lt;&gt;0,100,0))</f>
        <v>10.400931269687796</v>
      </c>
    </row>
    <row r="77" spans="1:7" s="16" customFormat="1" ht="12" x14ac:dyDescent="0.2">
      <c r="A77" s="79" t="s">
        <v>94</v>
      </c>
      <c r="B77" s="98">
        <f>IFERROR(B75/B74/1000,)</f>
        <v>226.01429776297334</v>
      </c>
      <c r="C77" s="98">
        <f>IFERROR(C75/C74/1000,)</f>
        <v>176.52440966002061</v>
      </c>
      <c r="D77" s="98">
        <f>IFERROR(((B77/C77)-1)*100,IF(B77+C77&lt;&gt;0,100,0))</f>
        <v>28.035719364969648</v>
      </c>
      <c r="E77" s="98">
        <f>IFERROR(E75/E74/1000,)</f>
        <v>215.82719938742829</v>
      </c>
      <c r="F77" s="98">
        <f>IFERROR(F75/F74/1000,)</f>
        <v>191.06839900594127</v>
      </c>
      <c r="G77" s="98">
        <f>IFERROR(((E77/F77)-1)*100,IF(E77+F77&lt;&gt;0,100,0))</f>
        <v>12.958082294245399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279</v>
      </c>
      <c r="C80" s="66">
        <v>218</v>
      </c>
      <c r="D80" s="98">
        <f>IFERROR(((B80/C80)-1)*100,IF(B80+C80&lt;&gt;0,100,0))</f>
        <v>27.981651376146786</v>
      </c>
      <c r="E80" s="66">
        <v>5559</v>
      </c>
      <c r="F80" s="66">
        <v>5598</v>
      </c>
      <c r="G80" s="98">
        <f>IFERROR(((E80/F80)-1)*100,IF(E80+F80&lt;&gt;0,100,0))</f>
        <v>-0.69667738478027541</v>
      </c>
    </row>
    <row r="81" spans="1:7" s="16" customFormat="1" ht="12" x14ac:dyDescent="0.2">
      <c r="A81" s="79" t="s">
        <v>54</v>
      </c>
      <c r="B81" s="67">
        <v>16758807.944</v>
      </c>
      <c r="C81" s="66">
        <v>22430772.949000001</v>
      </c>
      <c r="D81" s="98">
        <f>IFERROR(((B81/C81)-1)*100,IF(B81+C81&lt;&gt;0,100,0))</f>
        <v>-25.286533896518559</v>
      </c>
      <c r="E81" s="66">
        <v>633529232.29999995</v>
      </c>
      <c r="F81" s="66">
        <v>652341118.24399996</v>
      </c>
      <c r="G81" s="98">
        <f>IFERROR(((E81/F81)-1)*100,IF(E81+F81&lt;&gt;0,100,0))</f>
        <v>-2.8837498385259952</v>
      </c>
    </row>
    <row r="82" spans="1:7" s="16" customFormat="1" ht="12" x14ac:dyDescent="0.2">
      <c r="A82" s="79" t="s">
        <v>55</v>
      </c>
      <c r="B82" s="67">
        <v>2329990.0829199199</v>
      </c>
      <c r="C82" s="66">
        <v>6984000.5782904103</v>
      </c>
      <c r="D82" s="98">
        <f>IFERROR(((B82/C82)-1)*100,IF(B82+C82&lt;&gt;0,100,0))</f>
        <v>-66.638174541928947</v>
      </c>
      <c r="E82" s="66">
        <v>170067520.96581301</v>
      </c>
      <c r="F82" s="66">
        <v>273947305.152785</v>
      </c>
      <c r="G82" s="98">
        <f>IFERROR(((E82/F82)-1)*100,IF(E82+F82&lt;&gt;0,100,0))</f>
        <v>-37.919622581808753</v>
      </c>
    </row>
    <row r="83" spans="1:7" s="32" customFormat="1" x14ac:dyDescent="0.2">
      <c r="A83" s="79" t="s">
        <v>94</v>
      </c>
      <c r="B83" s="98">
        <f>IFERROR(B81/B80/1000,)</f>
        <v>60.067411985663085</v>
      </c>
      <c r="C83" s="98">
        <f>IFERROR(C81/C80/1000,)</f>
        <v>102.89345389449541</v>
      </c>
      <c r="D83" s="98">
        <f>IFERROR(((B83/C83)-1)*100,IF(B83+C83&lt;&gt;0,100,0))</f>
        <v>-41.621736162871123</v>
      </c>
      <c r="E83" s="98">
        <f>IFERROR(E81/E80/1000,)</f>
        <v>113.964603759669</v>
      </c>
      <c r="F83" s="98">
        <f>IFERROR(F81/F80/1000,)</f>
        <v>116.53110365201857</v>
      </c>
      <c r="G83" s="98">
        <f>IFERROR(((E83/F83)-1)*100,IF(E83+F83&lt;&gt;0,100,0))</f>
        <v>-2.2024161892549854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8422</v>
      </c>
      <c r="C86" s="64">
        <f>C68+C74+C80</f>
        <v>10908</v>
      </c>
      <c r="D86" s="98">
        <f>IFERROR(((B86/C86)-1)*100,IF(B86+C86&lt;&gt;0,100,0))</f>
        <v>-22.790612394572797</v>
      </c>
      <c r="E86" s="64">
        <f>E68+E74+E80</f>
        <v>267994</v>
      </c>
      <c r="F86" s="64">
        <f>F68+F74+F80</f>
        <v>265463</v>
      </c>
      <c r="G86" s="98">
        <f>IFERROR(((E86/F86)-1)*100,IF(E86+F86&lt;&gt;0,100,0))</f>
        <v>0.95342853806368311</v>
      </c>
    </row>
    <row r="87" spans="1:7" s="62" customFormat="1" ht="12" x14ac:dyDescent="0.2">
      <c r="A87" s="79" t="s">
        <v>54</v>
      </c>
      <c r="B87" s="64">
        <f t="shared" ref="B87:C87" si="1">B69+B75+B81</f>
        <v>847510113.63800001</v>
      </c>
      <c r="C87" s="64">
        <f t="shared" si="1"/>
        <v>739082407.03499997</v>
      </c>
      <c r="D87" s="98">
        <f>IFERROR(((B87/C87)-1)*100,IF(B87+C87&lt;&gt;0,100,0))</f>
        <v>14.670584169089196</v>
      </c>
      <c r="E87" s="64">
        <f t="shared" ref="E87:F87" si="2">E69+E75+E81</f>
        <v>24114022541.589001</v>
      </c>
      <c r="F87" s="64">
        <f t="shared" si="2"/>
        <v>20919318804.714001</v>
      </c>
      <c r="G87" s="98">
        <f>IFERROR(((E87/F87)-1)*100,IF(E87+F87&lt;&gt;0,100,0))</f>
        <v>15.271547638325099</v>
      </c>
    </row>
    <row r="88" spans="1:7" s="62" customFormat="1" ht="12" x14ac:dyDescent="0.2">
      <c r="A88" s="79" t="s">
        <v>55</v>
      </c>
      <c r="B88" s="64">
        <f t="shared" ref="B88:C88" si="3">B70+B76+B82</f>
        <v>754770005.45427001</v>
      </c>
      <c r="C88" s="64">
        <f t="shared" si="3"/>
        <v>670150352.41835046</v>
      </c>
      <c r="D88" s="98">
        <f>IFERROR(((B88/C88)-1)*100,IF(B88+C88&lt;&gt;0,100,0))</f>
        <v>12.626965386283139</v>
      </c>
      <c r="E88" s="64">
        <f t="shared" ref="E88:F88" si="4">E70+E76+E82</f>
        <v>21615671682.341991</v>
      </c>
      <c r="F88" s="64">
        <f t="shared" si="4"/>
        <v>19511873404.683918</v>
      </c>
      <c r="G88" s="98">
        <f>IFERROR(((E88/F88)-1)*100,IF(E88+F88&lt;&gt;0,100,0))</f>
        <v>10.782143949094337</v>
      </c>
    </row>
    <row r="89" spans="1:7" s="63" customFormat="1" x14ac:dyDescent="0.2">
      <c r="A89" s="79" t="s">
        <v>95</v>
      </c>
      <c r="B89" s="98">
        <f>IFERROR((B75/B87)*100,IF(B75+B87&lt;&gt;0,100,0))</f>
        <v>76.057237175971594</v>
      </c>
      <c r="C89" s="98">
        <f>IFERROR((C75/C87)*100,IF(C75+C87&lt;&gt;0,100,0))</f>
        <v>69.479330425555958</v>
      </c>
      <c r="D89" s="98">
        <f>IFERROR(((B89/C89)-1)*100,IF(B89+C89&lt;&gt;0,100,0))</f>
        <v>9.4674296803472622</v>
      </c>
      <c r="E89" s="98">
        <f>IFERROR((E75/E87)*100,IF(E75+E87&lt;&gt;0,100,0))</f>
        <v>69.41387908061985</v>
      </c>
      <c r="F89" s="98">
        <f>IFERROR((F75/F87)*100,IF(F75+F87&lt;&gt;0,100,0))</f>
        <v>70.408988361757366</v>
      </c>
      <c r="G89" s="98">
        <f>IFERROR(((E89/F89)-1)*100,IF(E89+F89&lt;&gt;0,100,0))</f>
        <v>-1.4133270542458276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121269576.524</v>
      </c>
      <c r="C97" s="135">
        <v>67387985.358999997</v>
      </c>
      <c r="D97" s="65">
        <f>B97-C97</f>
        <v>53881591.165000007</v>
      </c>
      <c r="E97" s="135">
        <v>3206364018.0500002</v>
      </c>
      <c r="F97" s="135">
        <v>1837646885.194</v>
      </c>
      <c r="G97" s="80">
        <f>E97-F97</f>
        <v>1368717132.8560002</v>
      </c>
    </row>
    <row r="98" spans="1:7" s="62" customFormat="1" ht="13.5" x14ac:dyDescent="0.2">
      <c r="A98" s="114" t="s">
        <v>88</v>
      </c>
      <c r="B98" s="66">
        <v>119046998.889</v>
      </c>
      <c r="C98" s="135">
        <v>70588710.738999993</v>
      </c>
      <c r="D98" s="65">
        <f>B98-C98</f>
        <v>48458288.150000006</v>
      </c>
      <c r="E98" s="135">
        <v>3194403116.4060001</v>
      </c>
      <c r="F98" s="135">
        <v>1810985633.2969999</v>
      </c>
      <c r="G98" s="80">
        <f>E98-F98</f>
        <v>1383417483.1090002</v>
      </c>
    </row>
    <row r="99" spans="1:7" s="62" customFormat="1" ht="12" x14ac:dyDescent="0.2">
      <c r="A99" s="115" t="s">
        <v>16</v>
      </c>
      <c r="B99" s="65">
        <f>B97-B98</f>
        <v>2222577.6350000054</v>
      </c>
      <c r="C99" s="65">
        <f>C97-C98</f>
        <v>-3200725.3799999952</v>
      </c>
      <c r="D99" s="82"/>
      <c r="E99" s="65">
        <f>E97-E98</f>
        <v>11960901.644000053</v>
      </c>
      <c r="F99" s="82">
        <f>F97-F98</f>
        <v>26661251.897000074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27612613.627</v>
      </c>
      <c r="C102" s="135">
        <v>17516331.333000001</v>
      </c>
      <c r="D102" s="65">
        <f>B102-C102</f>
        <v>10096282.294</v>
      </c>
      <c r="E102" s="135">
        <v>869168809.76100004</v>
      </c>
      <c r="F102" s="135">
        <v>646496105.44099998</v>
      </c>
      <c r="G102" s="80">
        <f>E102-F102</f>
        <v>222672704.32000005</v>
      </c>
    </row>
    <row r="103" spans="1:7" s="16" customFormat="1" ht="13.5" x14ac:dyDescent="0.2">
      <c r="A103" s="79" t="s">
        <v>88</v>
      </c>
      <c r="B103" s="66">
        <v>25627585.065000001</v>
      </c>
      <c r="C103" s="135">
        <v>28936465.857999999</v>
      </c>
      <c r="D103" s="65">
        <f>B103-C103</f>
        <v>-3308880.7929999977</v>
      </c>
      <c r="E103" s="135">
        <v>989467231.32500005</v>
      </c>
      <c r="F103" s="135">
        <v>750813961.39600003</v>
      </c>
      <c r="G103" s="80">
        <f>E103-F103</f>
        <v>238653269.92900002</v>
      </c>
    </row>
    <row r="104" spans="1:7" s="28" customFormat="1" ht="12" x14ac:dyDescent="0.2">
      <c r="A104" s="81" t="s">
        <v>16</v>
      </c>
      <c r="B104" s="65">
        <f>B102-B103</f>
        <v>1985028.561999999</v>
      </c>
      <c r="C104" s="65">
        <f>C102-C103</f>
        <v>-11420134.524999999</v>
      </c>
      <c r="D104" s="82"/>
      <c r="E104" s="65">
        <f>E102-E103</f>
        <v>-120298421.56400001</v>
      </c>
      <c r="F104" s="82">
        <f>F102-F103</f>
        <v>-104317855.95500004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875.15761672588997</v>
      </c>
      <c r="C111" s="137">
        <v>791.77052017061499</v>
      </c>
      <c r="D111" s="98">
        <f>IFERROR(((B111/C111)-1)*100,IF(B111+C111&lt;&gt;0,100,0))</f>
        <v>10.531725346039188</v>
      </c>
      <c r="E111" s="84"/>
      <c r="F111" s="136">
        <v>880.73004869722695</v>
      </c>
      <c r="G111" s="136">
        <v>859.90713768506305</v>
      </c>
    </row>
    <row r="112" spans="1:7" s="16" customFormat="1" ht="12" x14ac:dyDescent="0.2">
      <c r="A112" s="79" t="s">
        <v>50</v>
      </c>
      <c r="B112" s="136">
        <v>862.68933957122897</v>
      </c>
      <c r="C112" s="137">
        <v>780.47796062331099</v>
      </c>
      <c r="D112" s="98">
        <f>IFERROR(((B112/C112)-1)*100,IF(B112+C112&lt;&gt;0,100,0))</f>
        <v>10.533465785793839</v>
      </c>
      <c r="E112" s="84"/>
      <c r="F112" s="136">
        <v>868.20398847776698</v>
      </c>
      <c r="G112" s="136">
        <v>847.56235392630003</v>
      </c>
    </row>
    <row r="113" spans="1:7" s="16" customFormat="1" ht="12" x14ac:dyDescent="0.2">
      <c r="A113" s="79" t="s">
        <v>51</v>
      </c>
      <c r="B113" s="136">
        <v>938.35913804578604</v>
      </c>
      <c r="C113" s="137">
        <v>849.01221219736101</v>
      </c>
      <c r="D113" s="98">
        <f>IFERROR(((B113/C113)-1)*100,IF(B113+C113&lt;&gt;0,100,0))</f>
        <v>10.523632589121746</v>
      </c>
      <c r="E113" s="84"/>
      <c r="F113" s="136">
        <v>944.03117036355002</v>
      </c>
      <c r="G113" s="136">
        <v>923.32164581678796</v>
      </c>
    </row>
    <row r="114" spans="1:7" s="28" customFormat="1" ht="12" x14ac:dyDescent="0.2">
      <c r="A114" s="81" t="s">
        <v>52</v>
      </c>
      <c r="B114" s="85"/>
      <c r="C114" s="84"/>
      <c r="D114" s="86"/>
      <c r="E114" s="84"/>
      <c r="F114" s="71"/>
      <c r="G114" s="71"/>
    </row>
    <row r="115" spans="1:7" s="16" customFormat="1" ht="12" x14ac:dyDescent="0.2">
      <c r="A115" s="79" t="s">
        <v>56</v>
      </c>
      <c r="B115" s="136">
        <v>670.35368943827496</v>
      </c>
      <c r="C115" s="137">
        <v>622.62230740739903</v>
      </c>
      <c r="D115" s="98">
        <f>IFERROR(((B115/C115)-1)*100,IF(B115+C115&lt;&gt;0,100,0))</f>
        <v>7.6661856575023002</v>
      </c>
      <c r="E115" s="84"/>
      <c r="F115" s="136">
        <v>671.36058015834203</v>
      </c>
      <c r="G115" s="136">
        <v>666.59614118591196</v>
      </c>
    </row>
    <row r="116" spans="1:7" s="16" customFormat="1" ht="12" x14ac:dyDescent="0.2">
      <c r="A116" s="79" t="s">
        <v>57</v>
      </c>
      <c r="B116" s="136">
        <v>878.511027712496</v>
      </c>
      <c r="C116" s="137">
        <v>797.42344655366605</v>
      </c>
      <c r="D116" s="98">
        <f>IFERROR(((B116/C116)-1)*100,IF(B116+C116&lt;&gt;0,100,0))</f>
        <v>10.168697886835055</v>
      </c>
      <c r="E116" s="84"/>
      <c r="F116" s="136">
        <v>881.14558521506103</v>
      </c>
      <c r="G116" s="136">
        <v>868.89972102074205</v>
      </c>
    </row>
    <row r="117" spans="1:7" s="16" customFormat="1" ht="12" x14ac:dyDescent="0.2">
      <c r="A117" s="79" t="s">
        <v>59</v>
      </c>
      <c r="B117" s="136">
        <v>1003.30064886865</v>
      </c>
      <c r="C117" s="137">
        <v>889.01043964001803</v>
      </c>
      <c r="D117" s="98">
        <f>IFERROR(((B117/C117)-1)*100,IF(B117+C117&lt;&gt;0,100,0))</f>
        <v>12.855890564672201</v>
      </c>
      <c r="E117" s="84"/>
      <c r="F117" s="136">
        <v>1009.78413745049</v>
      </c>
      <c r="G117" s="136">
        <v>983.03462442875195</v>
      </c>
    </row>
    <row r="118" spans="1:7" s="16" customFormat="1" ht="12" x14ac:dyDescent="0.2">
      <c r="A118" s="79" t="s">
        <v>58</v>
      </c>
      <c r="B118" s="136">
        <v>917.27654762483405</v>
      </c>
      <c r="C118" s="137">
        <v>845.88344383461595</v>
      </c>
      <c r="D118" s="98">
        <f>IFERROR(((B118/C118)-1)*100,IF(B118+C118&lt;&gt;0,100,0))</f>
        <v>8.4400639722387751</v>
      </c>
      <c r="E118" s="84"/>
      <c r="F118" s="136">
        <v>925.62667864842695</v>
      </c>
      <c r="G118" s="136">
        <v>898.00032225790403</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1270</v>
      </c>
      <c r="C127" s="66">
        <v>795</v>
      </c>
      <c r="D127" s="98">
        <f>IFERROR(((B127/C127)-1)*100,IF(B127+C127&lt;&gt;0,100,0))</f>
        <v>59.748427672955984</v>
      </c>
      <c r="E127" s="66">
        <v>9209</v>
      </c>
      <c r="F127" s="66">
        <v>7662</v>
      </c>
      <c r="G127" s="98">
        <f>IFERROR(((E127/F127)-1)*100,IF(E127+F127&lt;&gt;0,100,0))</f>
        <v>20.190550770033934</v>
      </c>
    </row>
    <row r="128" spans="1:7" s="16" customFormat="1" ht="12" x14ac:dyDescent="0.2">
      <c r="A128" s="79" t="s">
        <v>74</v>
      </c>
      <c r="B128" s="67">
        <v>5</v>
      </c>
      <c r="C128" s="66">
        <v>3</v>
      </c>
      <c r="D128" s="98">
        <f>IFERROR(((B128/C128)-1)*100,IF(B128+C128&lt;&gt;0,100,0))</f>
        <v>66.666666666666671</v>
      </c>
      <c r="E128" s="66">
        <v>173</v>
      </c>
      <c r="F128" s="66">
        <v>193</v>
      </c>
      <c r="G128" s="98">
        <f>IFERROR(((E128/F128)-1)*100,IF(E128+F128&lt;&gt;0,100,0))</f>
        <v>-10.362694300518138</v>
      </c>
    </row>
    <row r="129" spans="1:7" s="28" customFormat="1" ht="12" x14ac:dyDescent="0.2">
      <c r="A129" s="81" t="s">
        <v>34</v>
      </c>
      <c r="B129" s="82">
        <f>SUM(B126:B128)</f>
        <v>1275</v>
      </c>
      <c r="C129" s="82">
        <f>SUM(C126:C128)</f>
        <v>798</v>
      </c>
      <c r="D129" s="98">
        <f>IFERROR(((B129/C129)-1)*100,IF(B129+C129&lt;&gt;0,100,0))</f>
        <v>59.774436090225571</v>
      </c>
      <c r="E129" s="82">
        <f>SUM(E126:E128)</f>
        <v>9388</v>
      </c>
      <c r="F129" s="82">
        <f>SUM(F126:F128)</f>
        <v>7862</v>
      </c>
      <c r="G129" s="98">
        <f>IFERROR(((E129/F129)-1)*100,IF(E129+F129&lt;&gt;0,100,0))</f>
        <v>19.409819384380555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12</v>
      </c>
      <c r="C132" s="66">
        <v>75</v>
      </c>
      <c r="D132" s="98">
        <f>IFERROR(((B132/C132)-1)*100,IF(B132+C132&lt;&gt;0,100,0))</f>
        <v>-84</v>
      </c>
      <c r="E132" s="66">
        <v>632</v>
      </c>
      <c r="F132" s="66">
        <v>596</v>
      </c>
      <c r="G132" s="98">
        <f>IFERROR(((E132/F132)-1)*100,IF(E132+F132&lt;&gt;0,100,0))</f>
        <v>6.0402684563758413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12</v>
      </c>
      <c r="C134" s="82">
        <f>SUM(C132:C133)</f>
        <v>75</v>
      </c>
      <c r="D134" s="98">
        <f>IFERROR(((B134/C134)-1)*100,IF(B134+C134&lt;&gt;0,100,0))</f>
        <v>-84</v>
      </c>
      <c r="E134" s="82">
        <f>SUM(E132:E133)</f>
        <v>632</v>
      </c>
      <c r="F134" s="82">
        <f>SUM(F132:F133)</f>
        <v>596</v>
      </c>
      <c r="G134" s="98">
        <f>IFERROR(((E134/F134)-1)*100,IF(E134+F134&lt;&gt;0,100,0))</f>
        <v>6.0402684563758413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595062</v>
      </c>
      <c r="C138" s="66">
        <v>1069294</v>
      </c>
      <c r="D138" s="98">
        <f>IFERROR(((B138/C138)-1)*100,IF(B138+C138&lt;&gt;0,100,0))</f>
        <v>-44.350010380681084</v>
      </c>
      <c r="E138" s="66">
        <v>7962842</v>
      </c>
      <c r="F138" s="66">
        <v>7179066</v>
      </c>
      <c r="G138" s="98">
        <f>IFERROR(((E138/F138)-1)*100,IF(E138+F138&lt;&gt;0,100,0))</f>
        <v>10.917520468540065</v>
      </c>
    </row>
    <row r="139" spans="1:7" s="16" customFormat="1" ht="12" x14ac:dyDescent="0.2">
      <c r="A139" s="79" t="s">
        <v>74</v>
      </c>
      <c r="B139" s="67">
        <v>1308</v>
      </c>
      <c r="C139" s="66">
        <v>211</v>
      </c>
      <c r="D139" s="98">
        <f>IFERROR(((B139/C139)-1)*100,IF(B139+C139&lt;&gt;0,100,0))</f>
        <v>519.9052132701421</v>
      </c>
      <c r="E139" s="66">
        <v>9042</v>
      </c>
      <c r="F139" s="66">
        <v>7894</v>
      </c>
      <c r="G139" s="98">
        <f>IFERROR(((E139/F139)-1)*100,IF(E139+F139&lt;&gt;0,100,0))</f>
        <v>14.542690651127433</v>
      </c>
    </row>
    <row r="140" spans="1:7" s="16" customFormat="1" ht="12" x14ac:dyDescent="0.2">
      <c r="A140" s="81" t="s">
        <v>34</v>
      </c>
      <c r="B140" s="82">
        <f>SUM(B137:B139)</f>
        <v>596370</v>
      </c>
      <c r="C140" s="82">
        <f>SUM(C137:C139)</f>
        <v>1069505</v>
      </c>
      <c r="D140" s="98">
        <f>IFERROR(((B140/C140)-1)*100,IF(B140+C140&lt;&gt;0,100,0))</f>
        <v>-44.238689861197464</v>
      </c>
      <c r="E140" s="82">
        <f>SUM(E137:E139)</f>
        <v>7972714</v>
      </c>
      <c r="F140" s="82">
        <f>SUM(F137:F139)</f>
        <v>7187282</v>
      </c>
      <c r="G140" s="98">
        <f>IFERROR(((E140/F140)-1)*100,IF(E140+F140&lt;&gt;0,100,0))</f>
        <v>10.928081018666024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228</v>
      </c>
      <c r="C143" s="66">
        <v>23545</v>
      </c>
      <c r="D143" s="98">
        <f>IFERROR(((B143/C143)-1)*100,)</f>
        <v>-99.03164153748142</v>
      </c>
      <c r="E143" s="66">
        <v>323438</v>
      </c>
      <c r="F143" s="66">
        <v>313087</v>
      </c>
      <c r="G143" s="98">
        <f>IFERROR(((E143/F143)-1)*100,)</f>
        <v>3.3061098033454028</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228</v>
      </c>
      <c r="C145" s="82">
        <f>SUM(C143:C144)</f>
        <v>23545</v>
      </c>
      <c r="D145" s="98">
        <f>IFERROR(((B145/C145)-1)*100,)</f>
        <v>-99.03164153748142</v>
      </c>
      <c r="E145" s="82">
        <f>SUM(E143:E144)</f>
        <v>323438</v>
      </c>
      <c r="F145" s="82">
        <f>SUM(F143:F144)</f>
        <v>313087</v>
      </c>
      <c r="G145" s="98">
        <f>IFERROR(((E145/F145)-1)*100,)</f>
        <v>3.3061098033454028</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52585467.661990002</v>
      </c>
      <c r="C149" s="66">
        <v>87778985.441850007</v>
      </c>
      <c r="D149" s="98">
        <f>IFERROR(((B149/C149)-1)*100,IF(B149+C149&lt;&gt;0,100,0))</f>
        <v>-40.093329403054298</v>
      </c>
      <c r="E149" s="66">
        <v>698171692.80790997</v>
      </c>
      <c r="F149" s="66">
        <v>649891501.74849999</v>
      </c>
      <c r="G149" s="98">
        <f>IFERROR(((E149/F149)-1)*100,IF(E149+F149&lt;&gt;0,100,0))</f>
        <v>7.4289617466168689</v>
      </c>
    </row>
    <row r="150" spans="1:7" s="32" customFormat="1" x14ac:dyDescent="0.2">
      <c r="A150" s="79" t="s">
        <v>74</v>
      </c>
      <c r="B150" s="67">
        <v>11506465.609999999</v>
      </c>
      <c r="C150" s="66">
        <v>1605638.22</v>
      </c>
      <c r="D150" s="98">
        <f>IFERROR(((B150/C150)-1)*100,IF(B150+C150&lt;&gt;0,100,0))</f>
        <v>616.62878142001375</v>
      </c>
      <c r="E150" s="66">
        <v>61235977</v>
      </c>
      <c r="F150" s="66">
        <v>53390301.479999997</v>
      </c>
      <c r="G150" s="98">
        <f>IFERROR(((E150/F150)-1)*100,IF(E150+F150&lt;&gt;0,100,0))</f>
        <v>14.694945153922756</v>
      </c>
    </row>
    <row r="151" spans="1:7" s="16" customFormat="1" ht="12" x14ac:dyDescent="0.2">
      <c r="A151" s="81" t="s">
        <v>34</v>
      </c>
      <c r="B151" s="82">
        <f>SUM(B148:B150)</f>
        <v>64091933.271990001</v>
      </c>
      <c r="C151" s="82">
        <f>SUM(C148:C150)</f>
        <v>89384623.661850005</v>
      </c>
      <c r="D151" s="98">
        <f>IFERROR(((B151/C151)-1)*100,IF(B151+C151&lt;&gt;0,100,0))</f>
        <v>-28.296466834770719</v>
      </c>
      <c r="E151" s="82">
        <f>SUM(E148:E150)</f>
        <v>759426748.56541002</v>
      </c>
      <c r="F151" s="82">
        <f>SUM(F148:F150)</f>
        <v>703289346.72549999</v>
      </c>
      <c r="G151" s="98">
        <f>IFERROR(((E151/F151)-1)*100,IF(E151+F151&lt;&gt;0,100,0))</f>
        <v>7.982120318085939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631.50300000000004</v>
      </c>
      <c r="C154" s="66">
        <v>60370.22</v>
      </c>
      <c r="D154" s="98">
        <f>IFERROR(((B154/C154)-1)*100,IF(B154+C154&lt;&gt;0,100,0))</f>
        <v>-98.953949480389497</v>
      </c>
      <c r="E154" s="66">
        <v>493483.57192000002</v>
      </c>
      <c r="F154" s="66">
        <v>538119.97600999998</v>
      </c>
      <c r="G154" s="98">
        <f>IFERROR(((E154/F154)-1)*100,IF(E154+F154&lt;&gt;0,100,0))</f>
        <v>-8.2948795956183758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631.50300000000004</v>
      </c>
      <c r="C156" s="82">
        <f>SUM(C154:C155)</f>
        <v>60370.22</v>
      </c>
      <c r="D156" s="98">
        <f>IFERROR(((B156/C156)-1)*100,IF(B156+C156&lt;&gt;0,100,0))</f>
        <v>-98.953949480389497</v>
      </c>
      <c r="E156" s="82">
        <f>SUM(E154:E155)</f>
        <v>493483.57192000002</v>
      </c>
      <c r="F156" s="82">
        <f>SUM(F154:F155)</f>
        <v>538119.97600999998</v>
      </c>
      <c r="G156" s="98">
        <f>IFERROR(((E156/F156)-1)*100,IF(E156+F156&lt;&gt;0,100,0))</f>
        <v>-8.2948795956183758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1496719</v>
      </c>
      <c r="C160" s="66">
        <v>1523872</v>
      </c>
      <c r="D160" s="98">
        <f>IFERROR(((B160/C160)-1)*100,IF(B160+C160&lt;&gt;0,100,0))</f>
        <v>-1.7818425694546502</v>
      </c>
      <c r="E160" s="78"/>
      <c r="F160" s="78"/>
      <c r="G160" s="65"/>
    </row>
    <row r="161" spans="1:7" s="16" customFormat="1" ht="12" x14ac:dyDescent="0.2">
      <c r="A161" s="79" t="s">
        <v>74</v>
      </c>
      <c r="B161" s="67">
        <v>1469</v>
      </c>
      <c r="C161" s="66">
        <v>1770</v>
      </c>
      <c r="D161" s="98">
        <f>IFERROR(((B161/C161)-1)*100,IF(B161+C161&lt;&gt;0,100,0))</f>
        <v>-17.005649717514125</v>
      </c>
      <c r="E161" s="78"/>
      <c r="F161" s="78"/>
      <c r="G161" s="65"/>
    </row>
    <row r="162" spans="1:7" s="28" customFormat="1" ht="12" x14ac:dyDescent="0.2">
      <c r="A162" s="81" t="s">
        <v>34</v>
      </c>
      <c r="B162" s="82">
        <f>SUM(B159:B161)</f>
        <v>1498188</v>
      </c>
      <c r="C162" s="82">
        <f>SUM(C159:C161)</f>
        <v>1525957</v>
      </c>
      <c r="D162" s="98">
        <f>IFERROR(((B162/C162)-1)*100,IF(B162+C162&lt;&gt;0,100,0))</f>
        <v>-1.8197760487353221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184776</v>
      </c>
      <c r="C165" s="66">
        <v>152293</v>
      </c>
      <c r="D165" s="98">
        <f>IFERROR(((B165/C165)-1)*100,IF(B165+C165&lt;&gt;0,100,0))</f>
        <v>21.329279743652041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184776</v>
      </c>
      <c r="C167" s="82">
        <f>SUM(C165:C166)</f>
        <v>152293</v>
      </c>
      <c r="D167" s="98">
        <f>IFERROR(((B167/C167)-1)*100,IF(B167+C167&lt;&gt;0,100,0))</f>
        <v>21.329279743652041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11396</v>
      </c>
      <c r="C175" s="113">
        <v>8599</v>
      </c>
      <c r="D175" s="111">
        <f>IFERROR(((B175/C175)-1)*100,IF(B175+C175&lt;&gt;0,100,0))</f>
        <v>32.527038027677648</v>
      </c>
      <c r="E175" s="113">
        <v>349303</v>
      </c>
      <c r="F175" s="113">
        <v>278021</v>
      </c>
      <c r="G175" s="111">
        <f>IFERROR(((E175/F175)-1)*100,IF(E175+F175&lt;&gt;0,100,0))</f>
        <v>25.639070429931543</v>
      </c>
    </row>
    <row r="176" spans="1:7" x14ac:dyDescent="0.2">
      <c r="A176" s="101" t="s">
        <v>32</v>
      </c>
      <c r="B176" s="112">
        <v>71324</v>
      </c>
      <c r="C176" s="113">
        <v>57824</v>
      </c>
      <c r="D176" s="111">
        <f t="shared" ref="D176:D178" si="5">IFERROR(((B176/C176)-1)*100,IF(B176+C176&lt;&gt;0,100,0))</f>
        <v>23.346707249584941</v>
      </c>
      <c r="E176" s="113">
        <v>1907612</v>
      </c>
      <c r="F176" s="113">
        <v>1823589</v>
      </c>
      <c r="G176" s="111">
        <f>IFERROR(((E176/F176)-1)*100,IF(E176+F176&lt;&gt;0,100,0))</f>
        <v>4.60756233997901</v>
      </c>
    </row>
    <row r="177" spans="1:7" x14ac:dyDescent="0.2">
      <c r="A177" s="101" t="s">
        <v>92</v>
      </c>
      <c r="B177" s="112">
        <v>26939463</v>
      </c>
      <c r="C177" s="113">
        <v>24905276</v>
      </c>
      <c r="D177" s="111">
        <f t="shared" si="5"/>
        <v>8.1676950699120852</v>
      </c>
      <c r="E177" s="113">
        <v>764707785</v>
      </c>
      <c r="F177" s="113">
        <v>756859540</v>
      </c>
      <c r="G177" s="111">
        <f>IFERROR(((E177/F177)-1)*100,IF(E177+F177&lt;&gt;0,100,0))</f>
        <v>1.0369486787469073</v>
      </c>
    </row>
    <row r="178" spans="1:7" x14ac:dyDescent="0.2">
      <c r="A178" s="101" t="s">
        <v>93</v>
      </c>
      <c r="B178" s="112">
        <v>128246</v>
      </c>
      <c r="C178" s="113">
        <v>109756</v>
      </c>
      <c r="D178" s="111">
        <f t="shared" si="5"/>
        <v>16.846459419075032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458</v>
      </c>
      <c r="C181" s="113">
        <v>312</v>
      </c>
      <c r="D181" s="111">
        <f t="shared" ref="D181:D184" si="6">IFERROR(((B181/C181)-1)*100,IF(B181+C181&lt;&gt;0,100,0))</f>
        <v>46.794871794871781</v>
      </c>
      <c r="E181" s="113">
        <v>8728</v>
      </c>
      <c r="F181" s="113">
        <v>11243</v>
      </c>
      <c r="G181" s="111">
        <f t="shared" ref="G181" si="7">IFERROR(((E181/F181)-1)*100,IF(E181+F181&lt;&gt;0,100,0))</f>
        <v>-22.369474339589079</v>
      </c>
    </row>
    <row r="182" spans="1:7" x14ac:dyDescent="0.2">
      <c r="A182" s="101" t="s">
        <v>32</v>
      </c>
      <c r="B182" s="112">
        <v>6173</v>
      </c>
      <c r="C182" s="113">
        <v>2683</v>
      </c>
      <c r="D182" s="111">
        <f t="shared" si="6"/>
        <v>130.07827059262019</v>
      </c>
      <c r="E182" s="113">
        <v>100668</v>
      </c>
      <c r="F182" s="113">
        <v>154191</v>
      </c>
      <c r="G182" s="111">
        <f t="shared" ref="G182" si="8">IFERROR(((E182/F182)-1)*100,IF(E182+F182&lt;&gt;0,100,0))</f>
        <v>-34.712142732066077</v>
      </c>
    </row>
    <row r="183" spans="1:7" x14ac:dyDescent="0.2">
      <c r="A183" s="101" t="s">
        <v>92</v>
      </c>
      <c r="B183" s="112">
        <v>98419</v>
      </c>
      <c r="C183" s="113">
        <v>125305</v>
      </c>
      <c r="D183" s="111">
        <f t="shared" si="6"/>
        <v>-21.456446271098518</v>
      </c>
      <c r="E183" s="113">
        <v>1300271</v>
      </c>
      <c r="F183" s="113">
        <v>3221133</v>
      </c>
      <c r="G183" s="111">
        <f t="shared" ref="G183" si="9">IFERROR(((E183/F183)-1)*100,IF(E183+F183&lt;&gt;0,100,0))</f>
        <v>-59.633116670438625</v>
      </c>
    </row>
    <row r="184" spans="1:7" x14ac:dyDescent="0.2">
      <c r="A184" s="101" t="s">
        <v>93</v>
      </c>
      <c r="B184" s="112">
        <v>27805</v>
      </c>
      <c r="C184" s="113">
        <v>32637</v>
      </c>
      <c r="D184" s="111">
        <f t="shared" si="6"/>
        <v>-14.805282348255044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2023-07-17T06:35:29Z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