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455644C-432F-44AC-9762-D8188AC88976}"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<sst xmlns="http://schemas.openxmlformats.org/spreadsheetml/2006/main" count="270" uniqueCount="102">
  <si>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</si>
  <si>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</si>
  <si>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</si>
  <si>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</si>
  <si>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</si>
  <si>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</si>
  <si>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</si>
  <si>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</si>
  <si>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</si>
  <si>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</si>
  <si>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</si>
  <si>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</si>
  <si>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</si>
  <si>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</si>
  <si>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</si>
  <si>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</si>
  <si>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</si>
  <si>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</si>
  <si>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</si>
  <si>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</si>
  <si>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</si>
  <si>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</si>
  <si>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</si>
  <si>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</si>
  <si>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</si>
  <si>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</si>
  <si>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</si>
  <si>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</si>
  <si>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</si>
  <si>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</si>
  <si>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</si>
  <si>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</si>
  <si>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</si>
  <si>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</si>
  <si>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</si>
  <si>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</si>
  <si>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</si>
  <si>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</si>
  <si>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</si>
  <si>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</si>
  <si>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</si>
  <si>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</si>
  <si>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</si>
  <si>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</si>
  <si>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</si>
  <si>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</si>
  <si>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</si>
  <si>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</si>
  <si>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</si>
  <si>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</si>
  <si>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</si>
  <si>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</si>
  <si>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</si>
  <si>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</si>
  <si>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</si>
  <si>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</si>
  <si>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</si>
  <si>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</si>
  <si>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</si>
  <si>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</si>
  <si>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</si>
  <si>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</si>
  <si>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</si>
  <si>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</si>
  <si>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</si>
  <si>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</si>
  <si>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</si>
  <si>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</si>
  <si>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</si>
  <si>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</si>
  <si>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</si>
  <si>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</si>
  <si>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</si>
  <si>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</si>
  <si>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</si>
  <si>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</si>
  <si>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</si>
  <si>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</si>
  <si>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</si>
  <si>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</si>
  <si>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</si>
  <si>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</si>
  <si>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</si>
  <si>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</si>
  <si>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</si>
  <si>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</si>
  <si>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</si>
  <si>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</si>
  <si>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</si>
  <si>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</si>
  <si>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</si>
  <si>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</si>
  <si>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</si>
  <si>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</si>
  <si>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</si>
  <si>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</si>
  <si>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</si>
  <si>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</si>
  <si>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</si>
  <si>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28 July 2023</t>
  </si>
  <si>
    <t>28.07.2023</t>
  </si>
  <si>
    <t>29.07.2022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</si>
</sst>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1495846</v>
      </c>
      <c r="C11" s="67">
        <v>1301475</v>
      </c>
      <c r="D11" s="98">
        <f>IFERROR(((B11/C11)-1)*100,IF(B11+C11&lt;&gt;0,100,0))</f>
        <v>14.934670277953854</v>
      </c>
      <c r="E11" s="67">
        <v>45347931</v>
      </c>
      <c r="F11" s="67">
        <v>48166498</v>
      </c>
      <c r="G11" s="98">
        <f>IFERROR(((E11/F11)-1)*100,IF(E11+F11&lt;&gt;0,100,0))</f>
        <v>-5.8517166849040958</v>
      </c>
    </row>
    <row r="12" spans="1:7" s="16" customFormat="1" ht="12" x14ac:dyDescent="0.2">
      <c r="A12" s="64" t="s">
        <v>9</v>
      </c>
      <c r="B12" s="67">
        <v>1420570.1370000001</v>
      </c>
      <c r="C12" s="67">
        <v>1635970.5789999999</v>
      </c>
      <c r="D12" s="98">
        <f>IFERROR(((B12/C12)-1)*100,IF(B12+C12&lt;&gt;0,100,0))</f>
        <v>-13.166522965936533</v>
      </c>
      <c r="E12" s="67">
        <v>44860240.292999998</v>
      </c>
      <c r="F12" s="67">
        <v>47849577.202</v>
      </c>
      <c r="G12" s="98">
        <f>IFERROR(((E12/F12)-1)*100,IF(E12+F12&lt;&gt;0,100,0))</f>
        <v>-6.2473632658870297</v>
      </c>
    </row>
    <row r="13" spans="1:7" s="16" customFormat="1" ht="12" x14ac:dyDescent="0.2">
      <c r="A13" s="64" t="s">
        <v>10</v>
      </c>
      <c r="B13" s="67">
        <v>101077267.41600899</v>
      </c>
      <c r="C13" s="67">
        <v>108183932.821187</v>
      </c>
      <c r="D13" s="98">
        <f>IFERROR(((B13/C13)-1)*100,IF(B13+C13&lt;&gt;0,100,0))</f>
        <v>-6.5690581030404367</v>
      </c>
      <c r="E13" s="67">
        <v>3276883353.1385198</v>
      </c>
      <c r="F13" s="67">
        <v>3546608196.16782</v>
      </c>
      <c r="G13" s="98">
        <f>IFERROR(((E13/F13)-1)*100,IF(E13+F13&lt;&gt;0,100,0))</f>
        <v>-7.605149148438306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449</v>
      </c>
      <c r="C16" s="67">
        <v>602</v>
      </c>
      <c r="D16" s="98">
        <f>IFERROR(((B16/C16)-1)*100,IF(B16+C16&lt;&gt;0,100,0))</f>
        <v>-25.415282392026583</v>
      </c>
      <c r="E16" s="67">
        <v>11255</v>
      </c>
      <c r="F16" s="67">
        <v>11899</v>
      </c>
      <c r="G16" s="98">
        <f>IFERROR(((E16/F16)-1)*100,IF(E16+F16&lt;&gt;0,100,0))</f>
        <v>-5.4122195142448977</v>
      </c>
    </row>
    <row r="17" spans="1:7" s="16" customFormat="1" ht="12" x14ac:dyDescent="0.2">
      <c r="A17" s="64" t="s">
        <v>9</v>
      </c>
      <c r="B17" s="67">
        <v>175924.31200000001</v>
      </c>
      <c r="C17" s="67">
        <v>237159.13399999999</v>
      </c>
      <c r="D17" s="98">
        <f>IFERROR(((B17/C17)-1)*100,IF(B17+C17&lt;&gt;0,100,0))</f>
        <v>-25.820140665549907</v>
      </c>
      <c r="E17" s="67">
        <v>5051116.2889999999</v>
      </c>
      <c r="F17" s="67">
        <v>4917013.0029999996</v>
      </c>
      <c r="G17" s="98">
        <f>IFERROR(((E17/F17)-1)*100,IF(E17+F17&lt;&gt;0,100,0))</f>
        <v>2.7273323442134512</v>
      </c>
    </row>
    <row r="18" spans="1:7" s="16" customFormat="1" ht="12" x14ac:dyDescent="0.2">
      <c r="A18" s="64" t="s">
        <v>10</v>
      </c>
      <c r="B18" s="67">
        <v>11198907.488909701</v>
      </c>
      <c r="C18" s="67">
        <v>15154999.773257</v>
      </c>
      <c r="D18" s="98">
        <f>IFERROR(((B18/C18)-1)*100,IF(B18+C18&lt;&gt;0,100,0))</f>
        <v>-26.104205500077583</v>
      </c>
      <c r="E18" s="67">
        <v>289262720.25610298</v>
      </c>
      <c r="F18" s="67">
        <v>335825181.20670098</v>
      </c>
      <c r="G18" s="98">
        <f>IFERROR(((E18/F18)-1)*100,IF(E18+F18&lt;&gt;0,100,0))</f>
        <v>-13.865089206023152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12289465.70881</v>
      </c>
      <c r="C24" s="66">
        <v>13250582.504389999</v>
      </c>
      <c r="D24" s="65">
        <f>B24-C24</f>
        <v>-961116.79557999969</v>
      </c>
      <c r="E24" s="67">
        <v>457740606.31002998</v>
      </c>
      <c r="F24" s="67">
        <v>574286921.80657005</v>
      </c>
      <c r="G24" s="65">
        <f>E24-F24</f>
        <v>-116546315.49654007</v>
      </c>
    </row>
    <row r="25" spans="1:7" s="16" customFormat="1" ht="12" x14ac:dyDescent="0.2">
      <c r="A25" s="68" t="s">
        <v>15</v>
      </c>
      <c r="B25" s="66">
        <v>17473445.691799998</v>
      </c>
      <c r="C25" s="66">
        <v>25179625.175489999</v>
      </c>
      <c r="D25" s="65">
        <f>B25-C25</f>
        <v>-7706179.4836900011</v>
      </c>
      <c r="E25" s="67">
        <v>522863054.48216999</v>
      </c>
      <c r="F25" s="67">
        <v>617206213.71687996</v>
      </c>
      <c r="G25" s="65">
        <f>E25-F25</f>
        <v>-94343159.234709978</v>
      </c>
    </row>
    <row r="26" spans="1:7" s="28" customFormat="1" ht="12" x14ac:dyDescent="0.2">
      <c r="A26" s="69" t="s">
        <v>16</v>
      </c>
      <c r="B26" s="70">
        <f>B24-B25</f>
        <v>-5183979.9829899985</v>
      </c>
      <c r="C26" s="70">
        <f>C24-C25</f>
        <v>-11929042.6711</v>
      </c>
      <c r="D26" s="70"/>
      <c r="E26" s="70">
        <f>E24-E25</f>
        <v>-65122448.172140002</v>
      </c>
      <c r="F26" s="70">
        <f>F24-F25</f>
        <v>-42919291.910309911</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78506.899446650001</v>
      </c>
      <c r="C33" s="132">
        <v>68934.0112334</v>
      </c>
      <c r="D33" s="98">
        <f t="shared" ref="D33:D42" si="0">IFERROR(((B33/C33)-1)*100,IF(B33+C33&lt;&gt;0,100,0))</f>
        <v>13.887032020866542</v>
      </c>
      <c r="E33" s="64"/>
      <c r="F33" s="132">
        <v>78612.34</v>
      </c>
      <c r="G33" s="132">
        <v>76542.59</v>
      </c>
    </row>
    <row r="34" spans="1:7" s="16" customFormat="1" ht="12" x14ac:dyDescent="0.2">
      <c r="A34" s="64" t="s">
        <v>23</v>
      </c>
      <c r="B34" s="132">
        <v>78465.493506269995</v>
      </c>
      <c r="C34" s="132">
        <v>75946.62738012</v>
      </c>
      <c r="D34" s="98">
        <f t="shared" si="0"/>
        <v>3.316626706203607</v>
      </c>
      <c r="E34" s="64"/>
      <c r="F34" s="132">
        <v>78543.77</v>
      </c>
      <c r="G34" s="132">
        <v>76345.02</v>
      </c>
    </row>
    <row r="35" spans="1:7" s="16" customFormat="1" ht="12" x14ac:dyDescent="0.2">
      <c r="A35" s="64" t="s">
        <v>24</v>
      </c>
      <c r="B35" s="132">
        <v>68712.071277180003</v>
      </c>
      <c r="C35" s="132">
        <v>68233.875832039994</v>
      </c>
      <c r="D35" s="98">
        <f t="shared" si="0"/>
        <v>0.70081823626302331</v>
      </c>
      <c r="E35" s="64"/>
      <c r="F35" s="132">
        <v>68809.55</v>
      </c>
      <c r="G35" s="132">
        <v>67067.740000000005</v>
      </c>
    </row>
    <row r="36" spans="1:7" s="16" customFormat="1" ht="12" x14ac:dyDescent="0.2">
      <c r="A36" s="64" t="s">
        <v>25</v>
      </c>
      <c r="B36" s="132">
        <v>73120.281606150005</v>
      </c>
      <c r="C36" s="132">
        <v>62473.80641094</v>
      </c>
      <c r="D36" s="98">
        <f t="shared" si="0"/>
        <v>17.041502362093407</v>
      </c>
      <c r="E36" s="64"/>
      <c r="F36" s="132">
        <v>73259.98</v>
      </c>
      <c r="G36" s="132">
        <v>71272.800000000003</v>
      </c>
    </row>
    <row r="37" spans="1:7" s="16" customFormat="1" ht="12" x14ac:dyDescent="0.2">
      <c r="A37" s="64" t="s">
        <v>79</v>
      </c>
      <c r="B37" s="132">
        <v>63326.586124970003</v>
      </c>
      <c r="C37" s="132">
        <v>64262.132433040002</v>
      </c>
      <c r="D37" s="98">
        <f t="shared" si="0"/>
        <v>-1.4558282967730984</v>
      </c>
      <c r="E37" s="64"/>
      <c r="F37" s="132">
        <v>65400.39</v>
      </c>
      <c r="G37" s="132">
        <v>63208.66</v>
      </c>
    </row>
    <row r="38" spans="1:7" s="16" customFormat="1" ht="12" x14ac:dyDescent="0.2">
      <c r="A38" s="64" t="s">
        <v>26</v>
      </c>
      <c r="B38" s="132">
        <v>108465.57535170999</v>
      </c>
      <c r="C38" s="132">
        <v>84014.407834540005</v>
      </c>
      <c r="D38" s="98">
        <f t="shared" si="0"/>
        <v>29.103540865662847</v>
      </c>
      <c r="E38" s="64"/>
      <c r="F38" s="132">
        <v>108592.76</v>
      </c>
      <c r="G38" s="132">
        <v>103707.65</v>
      </c>
    </row>
    <row r="39" spans="1:7" s="16" customFormat="1" ht="12" x14ac:dyDescent="0.2">
      <c r="A39" s="64" t="s">
        <v>27</v>
      </c>
      <c r="B39" s="132">
        <v>17329.068277940001</v>
      </c>
      <c r="C39" s="132">
        <v>15259.24286024</v>
      </c>
      <c r="D39" s="98">
        <f t="shared" si="0"/>
        <v>13.564404450847345</v>
      </c>
      <c r="E39" s="64"/>
      <c r="F39" s="132">
        <v>17329.43</v>
      </c>
      <c r="G39" s="132">
        <v>16677</v>
      </c>
    </row>
    <row r="40" spans="1:7" s="16" customFormat="1" ht="12" x14ac:dyDescent="0.2">
      <c r="A40" s="64" t="s">
        <v>28</v>
      </c>
      <c r="B40" s="132">
        <v>107239.01750667</v>
      </c>
      <c r="C40" s="132">
        <v>85318.309728330001</v>
      </c>
      <c r="D40" s="98">
        <f t="shared" si="0"/>
        <v>25.692852856719472</v>
      </c>
      <c r="E40" s="64"/>
      <c r="F40" s="132">
        <v>107282.26</v>
      </c>
      <c r="G40" s="132">
        <v>102940.46</v>
      </c>
    </row>
    <row r="41" spans="1:7" s="16" customFormat="1" ht="12" x14ac:dyDescent="0.2">
      <c r="A41" s="64" t="s">
        <v>29</v>
      </c>
      <c r="B41" s="72"/>
      <c r="C41" s="72"/>
      <c r="D41" s="98">
        <f t="shared" si="0"/>
        <v>0</v>
      </c>
      <c r="E41" s="64"/>
      <c r="F41" s="72"/>
      <c r="G41" s="72"/>
    </row>
    <row r="42" spans="1:7" s="16" customFormat="1" ht="12" x14ac:dyDescent="0.2">
      <c r="A42" s="64" t="s">
        <v>78</v>
      </c>
      <c r="B42" s="132">
        <v>810.65967871999999</v>
      </c>
      <c r="C42" s="132">
        <v>1290.1018308800001</v>
      </c>
      <c r="D42" s="98">
        <f t="shared" si="0"/>
        <v>-37.1631246994638</v>
      </c>
      <c r="E42" s="64"/>
      <c r="F42" s="132">
        <v>819.18</v>
      </c>
      <c r="G42" s="132">
        <v>794.35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21748.343504944001</v>
      </c>
      <c r="D48" s="72"/>
      <c r="E48" s="133">
        <v>19864.0733344</v>
      </c>
      <c r="F48" s="72"/>
      <c r="G48" s="98">
        <f>IFERROR(((C48/E48)-1)*100,IF(C48+E48&lt;&gt;0,100,0))</f>
        <v>9.4858196444577167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1997</v>
      </c>
      <c r="D54" s="75"/>
      <c r="E54" s="134">
        <v>691175</v>
      </c>
      <c r="F54" s="134">
        <v>62596797.689999998</v>
      </c>
      <c r="G54" s="134">
        <v>7918893.2400000002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6896</v>
      </c>
      <c r="C68" s="66">
        <v>8507</v>
      </c>
      <c r="D68" s="98">
        <f>IFERROR(((B68/C68)-1)*100,IF(B68+C68&lt;&gt;0,100,0))</f>
        <v>-18.937345715293286</v>
      </c>
      <c r="E68" s="66">
        <v>198234</v>
      </c>
      <c r="F68" s="66">
        <v>199017</v>
      </c>
      <c r="G68" s="98">
        <f>IFERROR(((E68/F68)-1)*100,IF(E68+F68&lt;&gt;0,100,0))</f>
        <v>-0.39343372676705624</v>
      </c>
    </row>
    <row r="69" spans="1:7" s="16" customFormat="1" ht="12" x14ac:dyDescent="0.2">
      <c r="A69" s="79" t="s">
        <v>54</v>
      </c>
      <c r="B69" s="67">
        <v>238564911.30899999</v>
      </c>
      <c r="C69" s="66">
        <v>185599750.83000001</v>
      </c>
      <c r="D69" s="98">
        <f>IFERROR(((B69/C69)-1)*100,IF(B69+C69&lt;&gt;0,100,0))</f>
        <v>28.537301500751134</v>
      </c>
      <c r="E69" s="66">
        <v>7225620354.3409996</v>
      </c>
      <c r="F69" s="66">
        <v>5934801731.8290005</v>
      </c>
      <c r="G69" s="98">
        <f>IFERROR(((E69/F69)-1)*100,IF(E69+F69&lt;&gt;0,100,0))</f>
        <v>21.74998729256945</v>
      </c>
    </row>
    <row r="70" spans="1:7" s="62" customFormat="1" ht="12" x14ac:dyDescent="0.2">
      <c r="A70" s="79" t="s">
        <v>55</v>
      </c>
      <c r="B70" s="67">
        <v>209580103.03101</v>
      </c>
      <c r="C70" s="66">
        <v>171591768.74434</v>
      </c>
      <c r="D70" s="98">
        <f>IFERROR(((B70/C70)-1)*100,IF(B70+C70&lt;&gt;0,100,0))</f>
        <v>22.138785889706636</v>
      </c>
      <c r="E70" s="66">
        <v>6535068244.3521099</v>
      </c>
      <c r="F70" s="66">
        <v>5709027310.5609102</v>
      </c>
      <c r="G70" s="98">
        <f>IFERROR(((E70/F70)-1)*100,IF(E70+F70&lt;&gt;0,100,0))</f>
        <v>14.46903104252344</v>
      </c>
    </row>
    <row r="71" spans="1:7" s="16" customFormat="1" ht="12" x14ac:dyDescent="0.2">
      <c r="A71" s="79" t="s">
        <v>94</v>
      </c>
      <c r="B71" s="98">
        <f>IFERROR(B69/B68/1000,)</f>
        <v>34.594679714182128</v>
      </c>
      <c r="C71" s="98">
        <f>IFERROR(C69/C68/1000,)</f>
        <v>21.817297617256379</v>
      </c>
      <c r="D71" s="98">
        <f>IFERROR(((B71/C71)-1)*100,IF(B71+C71&lt;&gt;0,100,0))</f>
        <v>58.565374690674268</v>
      </c>
      <c r="E71" s="98">
        <f>IFERROR(E69/E68/1000,)</f>
        <v>36.449954873235669</v>
      </c>
      <c r="F71" s="98">
        <f>IFERROR(F69/F68/1000,)</f>
        <v>29.820576794087945</v>
      </c>
      <c r="G71" s="98">
        <f>IFERROR(((E71/F71)-1)*100,IF(E71+F71&lt;&gt;0,100,0))</f>
        <v>22.230884817969134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3139</v>
      </c>
      <c r="C74" s="66">
        <v>2515</v>
      </c>
      <c r="D74" s="98">
        <f>IFERROR(((B74/C74)-1)*100,IF(B74+C74&lt;&gt;0,100,0))</f>
        <v>24.811133200795222</v>
      </c>
      <c r="E74" s="66">
        <v>83470</v>
      </c>
      <c r="F74" s="66">
        <v>82351</v>
      </c>
      <c r="G74" s="98">
        <f>IFERROR(((E74/F74)-1)*100,IF(E74+F74&lt;&gt;0,100,0))</f>
        <v>1.3588177435611026</v>
      </c>
    </row>
    <row r="75" spans="1:7" s="16" customFormat="1" ht="12" x14ac:dyDescent="0.2">
      <c r="A75" s="79" t="s">
        <v>54</v>
      </c>
      <c r="B75" s="67">
        <v>666703079.78999996</v>
      </c>
      <c r="C75" s="66">
        <v>484750201.68000001</v>
      </c>
      <c r="D75" s="98">
        <f>IFERROR(((B75/C75)-1)*100,IF(B75+C75&lt;&gt;0,100,0))</f>
        <v>37.53538987284697</v>
      </c>
      <c r="E75" s="66">
        <v>18041736806.019001</v>
      </c>
      <c r="F75" s="66">
        <v>15754075776.511</v>
      </c>
      <c r="G75" s="98">
        <f>IFERROR(((E75/F75)-1)*100,IF(E75+F75&lt;&gt;0,100,0))</f>
        <v>14.521074177635086</v>
      </c>
    </row>
    <row r="76" spans="1:7" s="16" customFormat="1" ht="12" x14ac:dyDescent="0.2">
      <c r="A76" s="79" t="s">
        <v>55</v>
      </c>
      <c r="B76" s="67">
        <v>607925147.56854999</v>
      </c>
      <c r="C76" s="66">
        <v>455559609.34570998</v>
      </c>
      <c r="D76" s="98">
        <f>IFERROR(((B76/C76)-1)*100,IF(B76+C76&lt;&gt;0,100,0))</f>
        <v>33.445796136683967</v>
      </c>
      <c r="E76" s="66">
        <v>16517414405.793301</v>
      </c>
      <c r="F76" s="66">
        <v>14827593894.494101</v>
      </c>
      <c r="G76" s="98">
        <f>IFERROR(((E76/F76)-1)*100,IF(E76+F76&lt;&gt;0,100,0))</f>
        <v>11.396458004738562</v>
      </c>
    </row>
    <row r="77" spans="1:7" s="16" customFormat="1" ht="12" x14ac:dyDescent="0.2">
      <c r="A77" s="79" t="s">
        <v>94</v>
      </c>
      <c r="B77" s="98">
        <f>IFERROR(B75/B74/1000,)</f>
        <v>212.3934628193692</v>
      </c>
      <c r="C77" s="98">
        <f>IFERROR(C75/C74/1000,)</f>
        <v>192.74361895825049</v>
      </c>
      <c r="D77" s="98">
        <f>IFERROR(((B77/C77)-1)*100,IF(B77+C77&lt;&gt;0,100,0))</f>
        <v>10.194809025234196</v>
      </c>
      <c r="E77" s="98">
        <f>IFERROR(E75/E74/1000,)</f>
        <v>216.14636163913983</v>
      </c>
      <c r="F77" s="98">
        <f>IFERROR(F75/F74/1000,)</f>
        <v>191.30400088051147</v>
      </c>
      <c r="G77" s="98">
        <f>IFERROR(((E77/F77)-1)*100,IF(E77+F77&lt;&gt;0,100,0))</f>
        <v>12.985803038246392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157</v>
      </c>
      <c r="C80" s="66">
        <v>146</v>
      </c>
      <c r="D80" s="98">
        <f>IFERROR(((B80/C80)-1)*100,IF(B80+C80&lt;&gt;0,100,0))</f>
        <v>7.5342465753424737</v>
      </c>
      <c r="E80" s="66">
        <v>5927</v>
      </c>
      <c r="F80" s="66">
        <v>5936</v>
      </c>
      <c r="G80" s="98">
        <f>IFERROR(((E80/F80)-1)*100,IF(E80+F80&lt;&gt;0,100,0))</f>
        <v>-0.15161725067385223</v>
      </c>
    </row>
    <row r="81" spans="1:7" s="16" customFormat="1" ht="12" x14ac:dyDescent="0.2">
      <c r="A81" s="79" t="s">
        <v>54</v>
      </c>
      <c r="B81" s="67">
        <v>15412376.459000001</v>
      </c>
      <c r="C81" s="66">
        <v>19049850.546999998</v>
      </c>
      <c r="D81" s="98">
        <f>IFERROR(((B81/C81)-1)*100,IF(B81+C81&lt;&gt;0,100,0))</f>
        <v>-19.094501970110379</v>
      </c>
      <c r="E81" s="66">
        <v>681974385.88800001</v>
      </c>
      <c r="F81" s="66">
        <v>694374944.454</v>
      </c>
      <c r="G81" s="98">
        <f>IFERROR(((E81/F81)-1)*100,IF(E81+F81&lt;&gt;0,100,0))</f>
        <v>-1.7858591622643805</v>
      </c>
    </row>
    <row r="82" spans="1:7" s="16" customFormat="1" ht="12" x14ac:dyDescent="0.2">
      <c r="A82" s="79" t="s">
        <v>55</v>
      </c>
      <c r="B82" s="67">
        <v>4951443.3382905303</v>
      </c>
      <c r="C82" s="66">
        <v>2802301.3594604498</v>
      </c>
      <c r="D82" s="98">
        <f>IFERROR(((B82/C82)-1)*100,IF(B82+C82&lt;&gt;0,100,0))</f>
        <v>76.692036406957769</v>
      </c>
      <c r="E82" s="66">
        <v>189318024.77698001</v>
      </c>
      <c r="F82" s="66">
        <v>286808191.248734</v>
      </c>
      <c r="G82" s="98">
        <f>IFERROR(((E82/F82)-1)*100,IF(E82+F82&lt;&gt;0,100,0))</f>
        <v>-33.991416370394312</v>
      </c>
    </row>
    <row r="83" spans="1:7" s="32" customFormat="1" x14ac:dyDescent="0.2">
      <c r="A83" s="79" t="s">
        <v>94</v>
      </c>
      <c r="B83" s="98">
        <f>IFERROR(B81/B80/1000,)</f>
        <v>98.168002923566874</v>
      </c>
      <c r="C83" s="98">
        <f>IFERROR(C81/C80/1000,)</f>
        <v>130.47842840410959</v>
      </c>
      <c r="D83" s="98">
        <f>IFERROR(((B83/C83)-1)*100,IF(B83+C83&lt;&gt;0,100,0))</f>
        <v>-24.763040048637698</v>
      </c>
      <c r="E83" s="98">
        <f>IFERROR(E81/E80/1000,)</f>
        <v>115.06232257263372</v>
      </c>
      <c r="F83" s="98">
        <f>IFERROR(F81/F80/1000,)</f>
        <v>116.97691112769542</v>
      </c>
      <c r="G83" s="98">
        <f>IFERROR(((E83/F83)-1)*100,IF(E83+F83&lt;&gt;0,100,0))</f>
        <v>-1.6367234667118868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10192</v>
      </c>
      <c r="C86" s="64">
        <f>C68+C74+C80</f>
        <v>11168</v>
      </c>
      <c r="D86" s="98">
        <f>IFERROR(((B86/C86)-1)*100,IF(B86+C86&lt;&gt;0,100,0))</f>
        <v>-8.7392550143266519</v>
      </c>
      <c r="E86" s="64">
        <f>E68+E74+E80</f>
        <v>287631</v>
      </c>
      <c r="F86" s="64">
        <f>F68+F74+F80</f>
        <v>287304</v>
      </c>
      <c r="G86" s="98">
        <f>IFERROR(((E86/F86)-1)*100,IF(E86+F86&lt;&gt;0,100,0))</f>
        <v>0.1138167237490606</v>
      </c>
    </row>
    <row r="87" spans="1:7" s="62" customFormat="1" ht="12" x14ac:dyDescent="0.2">
      <c r="A87" s="79" t="s">
        <v>54</v>
      </c>
      <c r="B87" s="64">
        <f t="shared" ref="B87:C87" si="1">B69+B75+B81</f>
        <v>920680367.55799997</v>
      </c>
      <c r="C87" s="64">
        <f t="shared" si="1"/>
        <v>689399803.05700004</v>
      </c>
      <c r="D87" s="98">
        <f>IFERROR(((B87/C87)-1)*100,IF(B87+C87&lt;&gt;0,100,0))</f>
        <v>33.548104231453848</v>
      </c>
      <c r="E87" s="64">
        <f t="shared" ref="E87:F87" si="2">E69+E75+E81</f>
        <v>25949331546.248001</v>
      </c>
      <c r="F87" s="64">
        <f t="shared" si="2"/>
        <v>22383252452.793999</v>
      </c>
      <c r="G87" s="98">
        <f>IFERROR(((E87/F87)-1)*100,IF(E87+F87&lt;&gt;0,100,0))</f>
        <v>15.931907576768921</v>
      </c>
    </row>
    <row r="88" spans="1:7" s="62" customFormat="1" ht="12" x14ac:dyDescent="0.2">
      <c r="A88" s="79" t="s">
        <v>55</v>
      </c>
      <c r="B88" s="64">
        <f t="shared" ref="B88:C88" si="3">B70+B76+B82</f>
        <v>822456693.93785059</v>
      </c>
      <c r="C88" s="64">
        <f t="shared" si="3"/>
        <v>629953679.44951046</v>
      </c>
      <c r="D88" s="98">
        <f>IFERROR(((B88/C88)-1)*100,IF(B88+C88&lt;&gt;0,100,0))</f>
        <v>30.558280833689278</v>
      </c>
      <c r="E88" s="64">
        <f t="shared" ref="E88:F88" si="4">E70+E76+E82</f>
        <v>23241800674.92239</v>
      </c>
      <c r="F88" s="64">
        <f t="shared" si="4"/>
        <v>20823429396.303745</v>
      </c>
      <c r="G88" s="98">
        <f>IFERROR(((E88/F88)-1)*100,IF(E88+F88&lt;&gt;0,100,0))</f>
        <v>11.613703163840604</v>
      </c>
    </row>
    <row r="89" spans="1:7" s="63" customFormat="1" x14ac:dyDescent="0.2">
      <c r="A89" s="79" t="s">
        <v>95</v>
      </c>
      <c r="B89" s="98">
        <f>IFERROR((B75/B87)*100,IF(B75+B87&lt;&gt;0,100,0))</f>
        <v>72.414173613623817</v>
      </c>
      <c r="C89" s="98">
        <f>IFERROR((C75/C87)*100,IF(C75+C87&lt;&gt;0,100,0))</f>
        <v>70.314815805063489</v>
      </c>
      <c r="D89" s="98">
        <f>IFERROR(((B89/C89)-1)*100,IF(B89+C89&lt;&gt;0,100,0))</f>
        <v>2.9856549925131759</v>
      </c>
      <c r="E89" s="98">
        <f>IFERROR((E75/E87)*100,IF(E75+E87&lt;&gt;0,100,0))</f>
        <v>69.526788286874563</v>
      </c>
      <c r="F89" s="98">
        <f>IFERROR((F75/F87)*100,IF(F75+F87&lt;&gt;0,100,0))</f>
        <v>70.383318106857573</v>
      </c>
      <c r="G89" s="98">
        <f>IFERROR(((E89/F89)-1)*100,IF(E89+F89&lt;&gt;0,100,0))</f>
        <v>-1.2169500430238456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107540777.625</v>
      </c>
      <c r="C97" s="135">
        <v>82407050.630999997</v>
      </c>
      <c r="D97" s="65">
        <f>B97-C97</f>
        <v>25133726.994000003</v>
      </c>
      <c r="E97" s="135">
        <v>3468792353.3740001</v>
      </c>
      <c r="F97" s="135">
        <v>1991427122.809</v>
      </c>
      <c r="G97" s="80">
        <f>E97-F97</f>
        <v>1477365230.5650001</v>
      </c>
    </row>
    <row r="98" spans="1:7" s="62" customFormat="1" ht="13.5" x14ac:dyDescent="0.2">
      <c r="A98" s="114" t="s">
        <v>88</v>
      </c>
      <c r="B98" s="66">
        <v>125463728.427</v>
      </c>
      <c r="C98" s="135">
        <v>82949867.407000005</v>
      </c>
      <c r="D98" s="65">
        <f>B98-C98</f>
        <v>42513861.019999996</v>
      </c>
      <c r="E98" s="135">
        <v>3445591903.059</v>
      </c>
      <c r="F98" s="135">
        <v>1976594205.188</v>
      </c>
      <c r="G98" s="80">
        <f>E98-F98</f>
        <v>1468997697.8710001</v>
      </c>
    </row>
    <row r="99" spans="1:7" s="62" customFormat="1" ht="12" x14ac:dyDescent="0.2">
      <c r="A99" s="115" t="s">
        <v>16</v>
      </c>
      <c r="B99" s="65">
        <f>B97-B98</f>
        <v>-17922950.802000001</v>
      </c>
      <c r="C99" s="65">
        <f>C97-C98</f>
        <v>-542816.77600000799</v>
      </c>
      <c r="D99" s="82"/>
      <c r="E99" s="65">
        <f>E97-E98</f>
        <v>23200450.315000057</v>
      </c>
      <c r="F99" s="82">
        <f>F97-F98</f>
        <v>14832917.621000051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29402988.761999998</v>
      </c>
      <c r="C102" s="135">
        <v>19351486.554000001</v>
      </c>
      <c r="D102" s="65">
        <f>B102-C102</f>
        <v>10051502.207999997</v>
      </c>
      <c r="E102" s="135">
        <v>936943301.10500002</v>
      </c>
      <c r="F102" s="135">
        <v>687886132.32200003</v>
      </c>
      <c r="G102" s="80">
        <f>E102-F102</f>
        <v>249057168.78299999</v>
      </c>
    </row>
    <row r="103" spans="1:7" s="16" customFormat="1" ht="13.5" x14ac:dyDescent="0.2">
      <c r="A103" s="79" t="s">
        <v>88</v>
      </c>
      <c r="B103" s="66">
        <v>29492922.408</v>
      </c>
      <c r="C103" s="135">
        <v>19817721.129999999</v>
      </c>
      <c r="D103" s="65">
        <f>B103-C103</f>
        <v>9675201.2780000009</v>
      </c>
      <c r="E103" s="135">
        <v>1053453098.681</v>
      </c>
      <c r="F103" s="135">
        <v>795143429.26199996</v>
      </c>
      <c r="G103" s="80">
        <f>E103-F103</f>
        <v>258309669.41900003</v>
      </c>
    </row>
    <row r="104" spans="1:7" s="28" customFormat="1" ht="12" x14ac:dyDescent="0.2">
      <c r="A104" s="81" t="s">
        <v>16</v>
      </c>
      <c r="B104" s="65">
        <f>B102-B103</f>
        <v>-89933.64600000158</v>
      </c>
      <c r="C104" s="65">
        <f>C102-C103</f>
        <v>-466234.57599999756</v>
      </c>
      <c r="D104" s="82"/>
      <c r="E104" s="65">
        <f>E102-E103</f>
        <v>-116509797.57599998</v>
      </c>
      <c r="F104" s="82">
        <f>F102-F103</f>
        <v>-107257296.93999994</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894.32052908907394</v>
      </c>
      <c r="C111" s="137">
        <v>826.11101199232598</v>
      </c>
      <c r="D111" s="98">
        <f>IFERROR(((B111/C111)-1)*100,IF(B111+C111&lt;&gt;0,100,0))</f>
        <v>8.2567011099691676</v>
      </c>
      <c r="E111" s="84"/>
      <c r="F111" s="136">
        <v>894.32052908907394</v>
      </c>
      <c r="G111" s="136">
        <v>888.09136470106398</v>
      </c>
    </row>
    <row r="112" spans="1:7" s="16" customFormat="1" ht="12" x14ac:dyDescent="0.2">
      <c r="A112" s="79" t="s">
        <v>50</v>
      </c>
      <c r="B112" s="136">
        <v>881.52195275664803</v>
      </c>
      <c r="C112" s="137">
        <v>814.56903437042604</v>
      </c>
      <c r="D112" s="98">
        <f>IFERROR(((B112/C112)-1)*100,IF(B112+C112&lt;&gt;0,100,0))</f>
        <v>8.2194283800598242</v>
      </c>
      <c r="E112" s="84"/>
      <c r="F112" s="136">
        <v>881.52195275664803</v>
      </c>
      <c r="G112" s="136">
        <v>875.38569202217002</v>
      </c>
    </row>
    <row r="113" spans="1:7" s="16" customFormat="1" ht="12" x14ac:dyDescent="0.2">
      <c r="A113" s="79" t="s">
        <v>51</v>
      </c>
      <c r="B113" s="136">
        <v>959.70873430229699</v>
      </c>
      <c r="C113" s="137">
        <v>882.74282237424995</v>
      </c>
      <c r="D113" s="98">
        <f>IFERROR(((B113/C113)-1)*100,IF(B113+C113&lt;&gt;0,100,0))</f>
        <v>8.7189507495555105</v>
      </c>
      <c r="E113" s="84"/>
      <c r="F113" s="136">
        <v>959.70873430229699</v>
      </c>
      <c r="G113" s="136">
        <v>952.97155685406301</v>
      </c>
    </row>
    <row r="114" spans="1:7" s="28" customFormat="1" ht="12" x14ac:dyDescent="0.2">
      <c r="A114" s="81" t="s">
        <v>52</v>
      </c>
      <c r="B114" s="85"/>
      <c r="C114" s="84"/>
      <c r="D114" s="86"/>
      <c r="E114" s="84"/>
      <c r="F114" s="71"/>
      <c r="G114" s="71"/>
    </row>
    <row r="115" spans="1:7" s="16" customFormat="1" ht="12" x14ac:dyDescent="0.2">
      <c r="A115" s="79" t="s">
        <v>56</v>
      </c>
      <c r="B115" s="136">
        <v>677.87416117628504</v>
      </c>
      <c r="C115" s="137">
        <v>623.91503107803305</v>
      </c>
      <c r="D115" s="98">
        <f>IFERROR(((B115/C115)-1)*100,IF(B115+C115&lt;&gt;0,100,0))</f>
        <v>8.6484741367776508</v>
      </c>
      <c r="E115" s="84"/>
      <c r="F115" s="136">
        <v>677.87416117628504</v>
      </c>
      <c r="G115" s="136">
        <v>676.42973009944501</v>
      </c>
    </row>
    <row r="116" spans="1:7" s="16" customFormat="1" ht="12" x14ac:dyDescent="0.2">
      <c r="A116" s="79" t="s">
        <v>57</v>
      </c>
      <c r="B116" s="136">
        <v>892.15829801229995</v>
      </c>
      <c r="C116" s="137">
        <v>814.723503808278</v>
      </c>
      <c r="D116" s="98">
        <f>IFERROR(((B116/C116)-1)*100,IF(B116+C116&lt;&gt;0,100,0))</f>
        <v>9.5044262061996463</v>
      </c>
      <c r="E116" s="84"/>
      <c r="F116" s="136">
        <v>892.15829801229995</v>
      </c>
      <c r="G116" s="136">
        <v>888.73584472176196</v>
      </c>
    </row>
    <row r="117" spans="1:7" s="16" customFormat="1" ht="12" x14ac:dyDescent="0.2">
      <c r="A117" s="79" t="s">
        <v>59</v>
      </c>
      <c r="B117" s="136">
        <v>1025.25297598155</v>
      </c>
      <c r="C117" s="137">
        <v>926.28222965130999</v>
      </c>
      <c r="D117" s="98">
        <f>IFERROR(((B117/C117)-1)*100,IF(B117+C117&lt;&gt;0,100,0))</f>
        <v>10.684729034205542</v>
      </c>
      <c r="E117" s="84"/>
      <c r="F117" s="136">
        <v>1025.25297598155</v>
      </c>
      <c r="G117" s="136">
        <v>1018.33931948618</v>
      </c>
    </row>
    <row r="118" spans="1:7" s="16" customFormat="1" ht="12" x14ac:dyDescent="0.2">
      <c r="A118" s="79" t="s">
        <v>58</v>
      </c>
      <c r="B118" s="136">
        <v>942.32333467693798</v>
      </c>
      <c r="C118" s="137">
        <v>890.99111926646106</v>
      </c>
      <c r="D118" s="98">
        <f>IFERROR(((B118/C118)-1)*100,IF(B118+C118&lt;&gt;0,100,0))</f>
        <v>5.7612488273438567</v>
      </c>
      <c r="E118" s="84"/>
      <c r="F118" s="136">
        <v>942.32333467693798</v>
      </c>
      <c r="G118" s="136">
        <v>933.04049683646804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1</v>
      </c>
      <c r="D126" s="98">
        <f>IFERROR(((B126/C126)-1)*100,IF(B126+C126&lt;&gt;0,100,0))</f>
        <v>-100</v>
      </c>
      <c r="E126" s="66">
        <v>6</v>
      </c>
      <c r="F126" s="66">
        <v>8</v>
      </c>
      <c r="G126" s="98">
        <f>IFERROR(((E126/F126)-1)*100,IF(E126+F126&lt;&gt;0,100,0))</f>
        <v>-25</v>
      </c>
    </row>
    <row r="127" spans="1:7" s="16" customFormat="1" ht="12" x14ac:dyDescent="0.2">
      <c r="A127" s="79" t="s">
        <v>72</v>
      </c>
      <c r="B127" s="67">
        <v>644</v>
      </c>
      <c r="C127" s="66">
        <v>672</v>
      </c>
      <c r="D127" s="98">
        <f>IFERROR(((B127/C127)-1)*100,IF(B127+C127&lt;&gt;0,100,0))</f>
        <v>-4.1666666666666625</v>
      </c>
      <c r="E127" s="66">
        <v>10535</v>
      </c>
      <c r="F127" s="66">
        <v>8884</v>
      </c>
      <c r="G127" s="98">
        <f>IFERROR(((E127/F127)-1)*100,IF(E127+F127&lt;&gt;0,100,0))</f>
        <v>18.583971184151295</v>
      </c>
    </row>
    <row r="128" spans="1:7" s="16" customFormat="1" ht="12" x14ac:dyDescent="0.2">
      <c r="A128" s="79" t="s">
        <v>74</v>
      </c>
      <c r="B128" s="67">
        <v>31</v>
      </c>
      <c r="C128" s="66">
        <v>33</v>
      </c>
      <c r="D128" s="98">
        <f>IFERROR(((B128/C128)-1)*100,IF(B128+C128&lt;&gt;0,100,0))</f>
        <v>-6.0606060606060552</v>
      </c>
      <c r="E128" s="66">
        <v>241</v>
      </c>
      <c r="F128" s="66">
        <v>255</v>
      </c>
      <c r="G128" s="98">
        <f>IFERROR(((E128/F128)-1)*100,IF(E128+F128&lt;&gt;0,100,0))</f>
        <v>-5.4901960784313752</v>
      </c>
    </row>
    <row r="129" spans="1:7" s="28" customFormat="1" ht="12" x14ac:dyDescent="0.2">
      <c r="A129" s="81" t="s">
        <v>34</v>
      </c>
      <c r="B129" s="82">
        <f>SUM(B126:B128)</f>
        <v>675</v>
      </c>
      <c r="C129" s="82">
        <f>SUM(C126:C128)</f>
        <v>706</v>
      </c>
      <c r="D129" s="98">
        <f>IFERROR(((B129/C129)-1)*100,IF(B129+C129&lt;&gt;0,100,0))</f>
        <v>-4.3909348441926399</v>
      </c>
      <c r="E129" s="82">
        <f>SUM(E126:E128)</f>
        <v>10782</v>
      </c>
      <c r="F129" s="82">
        <f>SUM(F126:F128)</f>
        <v>9147</v>
      </c>
      <c r="G129" s="98">
        <f>IFERROR(((E129/F129)-1)*100,IF(E129+F129&lt;&gt;0,100,0))</f>
        <v>17.874713020662504</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17</v>
      </c>
      <c r="D132" s="98">
        <f>IFERROR(((B132/C132)-1)*100,IF(B132+C132&lt;&gt;0,100,0))</f>
        <v>-100</v>
      </c>
      <c r="E132" s="66">
        <v>661</v>
      </c>
      <c r="F132" s="66">
        <v>649</v>
      </c>
      <c r="G132" s="98">
        <f>IFERROR(((E132/F132)-1)*100,IF(E132+F132&lt;&gt;0,100,0))</f>
        <v>1.8489984591679498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17</v>
      </c>
      <c r="D134" s="98">
        <f>IFERROR(((B134/C134)-1)*100,IF(B134+C134&lt;&gt;0,100,0))</f>
        <v>-100</v>
      </c>
      <c r="E134" s="82">
        <f>SUM(E132:E133)</f>
        <v>661</v>
      </c>
      <c r="F134" s="82">
        <f>SUM(F132:F133)</f>
        <v>649</v>
      </c>
      <c r="G134" s="98">
        <f>IFERROR(((E134/F134)-1)*100,IF(E134+F134&lt;&gt;0,100,0))</f>
        <v>1.8489984591679498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100</v>
      </c>
      <c r="D137" s="98">
        <f>IFERROR(((B137/C137)-1)*100,IF(B137+C137&lt;&gt;0,100,0))</f>
        <v>-100</v>
      </c>
      <c r="E137" s="66">
        <v>830</v>
      </c>
      <c r="F137" s="66">
        <v>422</v>
      </c>
      <c r="G137" s="98">
        <f>IFERROR(((E137/F137)-1)*100,IF(E137+F137&lt;&gt;0,100,0))</f>
        <v>96.682464454976298</v>
      </c>
    </row>
    <row r="138" spans="1:7" s="16" customFormat="1" ht="12" x14ac:dyDescent="0.2">
      <c r="A138" s="79" t="s">
        <v>72</v>
      </c>
      <c r="B138" s="67">
        <v>1089074</v>
      </c>
      <c r="C138" s="66">
        <v>499565</v>
      </c>
      <c r="D138" s="98">
        <f>IFERROR(((B138/C138)-1)*100,IF(B138+C138&lt;&gt;0,100,0))</f>
        <v>118.00446388357871</v>
      </c>
      <c r="E138" s="66">
        <v>9576482</v>
      </c>
      <c r="F138" s="66">
        <v>8741750</v>
      </c>
      <c r="G138" s="98">
        <f>IFERROR(((E138/F138)-1)*100,IF(E138+F138&lt;&gt;0,100,0))</f>
        <v>9.5487974375840103</v>
      </c>
    </row>
    <row r="139" spans="1:7" s="16" customFormat="1" ht="12" x14ac:dyDescent="0.2">
      <c r="A139" s="79" t="s">
        <v>74</v>
      </c>
      <c r="B139" s="67">
        <v>381</v>
      </c>
      <c r="C139" s="66">
        <v>810</v>
      </c>
      <c r="D139" s="98">
        <f>IFERROR(((B139/C139)-1)*100,IF(B139+C139&lt;&gt;0,100,0))</f>
        <v>-52.962962962962969</v>
      </c>
      <c r="E139" s="66">
        <v>11382</v>
      </c>
      <c r="F139" s="66">
        <v>11883</v>
      </c>
      <c r="G139" s="98">
        <f>IFERROR(((E139/F139)-1)*100,IF(E139+F139&lt;&gt;0,100,0))</f>
        <v>-4.2161070436758425</v>
      </c>
    </row>
    <row r="140" spans="1:7" s="16" customFormat="1" ht="12" x14ac:dyDescent="0.2">
      <c r="A140" s="81" t="s">
        <v>34</v>
      </c>
      <c r="B140" s="82">
        <f>SUM(B137:B139)</f>
        <v>1089455</v>
      </c>
      <c r="C140" s="82">
        <f>SUM(C137:C139)</f>
        <v>500475</v>
      </c>
      <c r="D140" s="98">
        <f>IFERROR(((B140/C140)-1)*100,IF(B140+C140&lt;&gt;0,100,0))</f>
        <v>117.68420000999052</v>
      </c>
      <c r="E140" s="82">
        <f>SUM(E137:E139)</f>
        <v>9588694</v>
      </c>
      <c r="F140" s="82">
        <f>SUM(F137:F139)</f>
        <v>8754055</v>
      </c>
      <c r="G140" s="98">
        <f>IFERROR(((E140/F140)-1)*100,IF(E140+F140&lt;&gt;0,100,0))</f>
        <v>9.5343129555388817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18200</v>
      </c>
      <c r="D143" s="98">
        <f>IFERROR(((B143/C143)-1)*100,)</f>
        <v>-100</v>
      </c>
      <c r="E143" s="66">
        <v>329188</v>
      </c>
      <c r="F143" s="66">
        <v>341487</v>
      </c>
      <c r="G143" s="98">
        <f>IFERROR(((E143/F143)-1)*100,)</f>
        <v>-3.6016012322577451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18200</v>
      </c>
      <c r="D145" s="98">
        <f>IFERROR(((B145/C145)-1)*100,)</f>
        <v>-100</v>
      </c>
      <c r="E145" s="82">
        <f>SUM(E143:E144)</f>
        <v>329188</v>
      </c>
      <c r="F145" s="82">
        <f>SUM(F143:F144)</f>
        <v>341487</v>
      </c>
      <c r="G145" s="98">
        <f>IFERROR(((E145/F145)-1)*100,)</f>
        <v>-3.6016012322577451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2298.75</v>
      </c>
      <c r="D148" s="98">
        <f>IFERROR(((B148/C148)-1)*100,IF(B148+C148&lt;&gt;0,100,0))</f>
        <v>-100</v>
      </c>
      <c r="E148" s="66">
        <v>19078.7575</v>
      </c>
      <c r="F148" s="66">
        <v>9842.2469999999994</v>
      </c>
      <c r="G148" s="98">
        <f>IFERROR(((E148/F148)-1)*100,IF(E148+F148&lt;&gt;0,100,0))</f>
        <v>93.845546652100893</v>
      </c>
    </row>
    <row r="149" spans="1:7" s="32" customFormat="1" x14ac:dyDescent="0.2">
      <c r="A149" s="79" t="s">
        <v>72</v>
      </c>
      <c r="B149" s="67">
        <v>90687434.285109997</v>
      </c>
      <c r="C149" s="66">
        <v>48188775.272090003</v>
      </c>
      <c r="D149" s="98">
        <f>IFERROR(((B149/C149)-1)*100,IF(B149+C149&lt;&gt;0,100,0))</f>
        <v>88.192029726960897</v>
      </c>
      <c r="E149" s="66">
        <v>831762488.60898995</v>
      </c>
      <c r="F149" s="66">
        <v>782429237.55506003</v>
      </c>
      <c r="G149" s="98">
        <f>IFERROR(((E149/F149)-1)*100,IF(E149+F149&lt;&gt;0,100,0))</f>
        <v>6.3051390063191937</v>
      </c>
    </row>
    <row r="150" spans="1:7" s="32" customFormat="1" x14ac:dyDescent="0.2">
      <c r="A150" s="79" t="s">
        <v>74</v>
      </c>
      <c r="B150" s="67">
        <v>2973493.63</v>
      </c>
      <c r="C150" s="66">
        <v>6458672.71</v>
      </c>
      <c r="D150" s="98">
        <f>IFERROR(((B150/C150)-1)*100,IF(B150+C150&lt;&gt;0,100,0))</f>
        <v>-53.961227584792738</v>
      </c>
      <c r="E150" s="66">
        <v>76410664.859999999</v>
      </c>
      <c r="F150" s="66">
        <v>78845232.519999996</v>
      </c>
      <c r="G150" s="98">
        <f>IFERROR(((E150/F150)-1)*100,IF(E150+F150&lt;&gt;0,100,0))</f>
        <v>-3.0877804303290457</v>
      </c>
    </row>
    <row r="151" spans="1:7" s="16" customFormat="1" ht="12" x14ac:dyDescent="0.2">
      <c r="A151" s="81" t="s">
        <v>34</v>
      </c>
      <c r="B151" s="82">
        <f>SUM(B148:B150)</f>
        <v>93660927.915109992</v>
      </c>
      <c r="C151" s="82">
        <f>SUM(C148:C150)</f>
        <v>54649746.732090004</v>
      </c>
      <c r="D151" s="98">
        <f>IFERROR(((B151/C151)-1)*100,IF(B151+C151&lt;&gt;0,100,0))</f>
        <v>71.384010934698168</v>
      </c>
      <c r="E151" s="82">
        <f>SUM(E148:E150)</f>
        <v>908192232.22649002</v>
      </c>
      <c r="F151" s="82">
        <f>SUM(F148:F150)</f>
        <v>861284312.32205999</v>
      </c>
      <c r="G151" s="98">
        <f>IFERROR(((E151/F151)-1)*100,IF(E151+F151&lt;&gt;0,100,0))</f>
        <v>5.4462758967435798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20200.5</v>
      </c>
      <c r="D154" s="98">
        <f>IFERROR(((B154/C154)-1)*100,IF(B154+C154&lt;&gt;0,100,0))</f>
        <v>-100</v>
      </c>
      <c r="E154" s="66">
        <v>500057.87141999998</v>
      </c>
      <c r="F154" s="66">
        <v>571585.97600999998</v>
      </c>
      <c r="G154" s="98">
        <f>IFERROR(((E154/F154)-1)*100,IF(E154+F154&lt;&gt;0,100,0))</f>
        <v>-12.513971229544063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20200.5</v>
      </c>
      <c r="D156" s="98">
        <f>IFERROR(((B156/C156)-1)*100,IF(B156+C156&lt;&gt;0,100,0))</f>
        <v>-100</v>
      </c>
      <c r="E156" s="82">
        <f>SUM(E154:E155)</f>
        <v>500057.87141999998</v>
      </c>
      <c r="F156" s="82">
        <f>SUM(F154:F155)</f>
        <v>571585.97600999998</v>
      </c>
      <c r="G156" s="98">
        <f>IFERROR(((E156/F156)-1)*100,IF(E156+F156&lt;&gt;0,100,0))</f>
        <v>-12.513971229544063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415</v>
      </c>
      <c r="D159" s="98">
        <f>IFERROR(((B159/C159)-1)*100,IF(B159+C159&lt;&gt;0,100,0))</f>
        <v>-100</v>
      </c>
      <c r="E159" s="78"/>
      <c r="F159" s="78"/>
      <c r="G159" s="65"/>
    </row>
    <row r="160" spans="1:7" s="16" customFormat="1" ht="12" x14ac:dyDescent="0.2">
      <c r="A160" s="79" t="s">
        <v>72</v>
      </c>
      <c r="B160" s="67">
        <v>1648085</v>
      </c>
      <c r="C160" s="66">
        <v>1800421</v>
      </c>
      <c r="D160" s="98">
        <f>IFERROR(((B160/C160)-1)*100,IF(B160+C160&lt;&gt;0,100,0))</f>
        <v>-8.4611321463146645</v>
      </c>
      <c r="E160" s="78"/>
      <c r="F160" s="78"/>
      <c r="G160" s="65"/>
    </row>
    <row r="161" spans="1:7" s="16" customFormat="1" ht="12" x14ac:dyDescent="0.2">
      <c r="A161" s="79" t="s">
        <v>74</v>
      </c>
      <c r="B161" s="67">
        <v>1628</v>
      </c>
      <c r="C161" s="66">
        <v>1731</v>
      </c>
      <c r="D161" s="98">
        <f>IFERROR(((B161/C161)-1)*100,IF(B161+C161&lt;&gt;0,100,0))</f>
        <v>-5.9503177354130576</v>
      </c>
      <c r="E161" s="78"/>
      <c r="F161" s="78"/>
      <c r="G161" s="65"/>
    </row>
    <row r="162" spans="1:7" s="28" customFormat="1" ht="12" x14ac:dyDescent="0.2">
      <c r="A162" s="81" t="s">
        <v>34</v>
      </c>
      <c r="B162" s="82">
        <f>SUM(B159:B161)</f>
        <v>1649713</v>
      </c>
      <c r="C162" s="82">
        <f>SUM(C159:C161)</f>
        <v>1802567</v>
      </c>
      <c r="D162" s="98">
        <f>IFERROR(((B162/C162)-1)*100,IF(B162+C162&lt;&gt;0,100,0))</f>
        <v>-8.4797957579385361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188382</v>
      </c>
      <c r="C165" s="66">
        <v>166693</v>
      </c>
      <c r="D165" s="98">
        <f>IFERROR(((B165/C165)-1)*100,IF(B165+C165&lt;&gt;0,100,0))</f>
        <v>13.011344207615206</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188382</v>
      </c>
      <c r="C167" s="82">
        <f>SUM(C165:C166)</f>
        <v>166693</v>
      </c>
      <c r="D167" s="98">
        <f>IFERROR(((B167/C167)-1)*100,IF(B167+C167&lt;&gt;0,100,0))</f>
        <v>13.011344207615206</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15182</v>
      </c>
      <c r="C175" s="113">
        <v>9064</v>
      </c>
      <c r="D175" s="111">
        <f>IFERROR(((B175/C175)-1)*100,IF(B175+C175&lt;&gt;0,100,0))</f>
        <v>67.49779346866724</v>
      </c>
      <c r="E175" s="113">
        <v>382680</v>
      </c>
      <c r="F175" s="113">
        <v>296818</v>
      </c>
      <c r="G175" s="111">
        <f>IFERROR(((E175/F175)-1)*100,IF(E175+F175&lt;&gt;0,100,0))</f>
        <v>28.927490920361976</v>
      </c>
    </row>
    <row r="176" spans="1:7" x14ac:dyDescent="0.2">
      <c r="A176" s="101" t="s">
        <v>32</v>
      </c>
      <c r="B176" s="112">
        <v>69286</v>
      </c>
      <c r="C176" s="113">
        <v>55644</v>
      </c>
      <c r="D176" s="111">
        <f t="shared" ref="D176:D178" si="5">IFERROR(((B176/C176)-1)*100,IF(B176+C176&lt;&gt;0,100,0))</f>
        <v>24.516569621163107</v>
      </c>
      <c r="E176" s="113">
        <v>2068876</v>
      </c>
      <c r="F176" s="113">
        <v>1946828</v>
      </c>
      <c r="G176" s="111">
        <f>IFERROR(((E176/F176)-1)*100,IF(E176+F176&lt;&gt;0,100,0))</f>
        <v>6.269069481227918</v>
      </c>
    </row>
    <row r="177" spans="1:7" x14ac:dyDescent="0.2">
      <c r="A177" s="101" t="s">
        <v>92</v>
      </c>
      <c r="B177" s="112">
        <v>28701091</v>
      </c>
      <c r="C177" s="113">
        <v>23665566</v>
      </c>
      <c r="D177" s="111">
        <f t="shared" si="5"/>
        <v>21.277855767320332</v>
      </c>
      <c r="E177" s="113">
        <v>828989435</v>
      </c>
      <c r="F177" s="113">
        <v>808826722</v>
      </c>
      <c r="G177" s="111">
        <f>IFERROR(((E177/F177)-1)*100,IF(E177+F177&lt;&gt;0,100,0))</f>
        <v>2.4928346766466047</v>
      </c>
    </row>
    <row r="178" spans="1:7" x14ac:dyDescent="0.2">
      <c r="A178" s="101" t="s">
        <v>93</v>
      </c>
      <c r="B178" s="112">
        <v>123943</v>
      </c>
      <c r="C178" s="113">
        <v>113956</v>
      </c>
      <c r="D178" s="111">
        <f t="shared" si="5"/>
        <v>8.7639088771104703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467</v>
      </c>
      <c r="C181" s="113">
        <v>332</v>
      </c>
      <c r="D181" s="111">
        <f t="shared" ref="D181:D184" si="6">IFERROR(((B181/C181)-1)*100,IF(B181+C181&lt;&gt;0,100,0))</f>
        <v>40.662650602409634</v>
      </c>
      <c r="E181" s="113">
        <v>9662</v>
      </c>
      <c r="F181" s="113">
        <v>11837</v>
      </c>
      <c r="G181" s="111">
        <f t="shared" ref="G181" si="7">IFERROR(((E181/F181)-1)*100,IF(E181+F181&lt;&gt;0,100,0))</f>
        <v>-18.37458815578271</v>
      </c>
    </row>
    <row r="182" spans="1:7" x14ac:dyDescent="0.2">
      <c r="A182" s="101" t="s">
        <v>32</v>
      </c>
      <c r="B182" s="112">
        <v>5508</v>
      </c>
      <c r="C182" s="113">
        <v>5420</v>
      </c>
      <c r="D182" s="111">
        <f t="shared" si="6"/>
        <v>1.6236162361623618</v>
      </c>
      <c r="E182" s="113">
        <v>112032</v>
      </c>
      <c r="F182" s="113">
        <v>165502</v>
      </c>
      <c r="G182" s="111">
        <f t="shared" ref="G182" si="8">IFERROR(((E182/F182)-1)*100,IF(E182+F182&lt;&gt;0,100,0))</f>
        <v>-32.307766673514514</v>
      </c>
    </row>
    <row r="183" spans="1:7" x14ac:dyDescent="0.2">
      <c r="A183" s="101" t="s">
        <v>92</v>
      </c>
      <c r="B183" s="112">
        <v>98225</v>
      </c>
      <c r="C183" s="113">
        <v>74577</v>
      </c>
      <c r="D183" s="111">
        <f t="shared" si="6"/>
        <v>31.709508293441679</v>
      </c>
      <c r="E183" s="113">
        <v>1481623</v>
      </c>
      <c r="F183" s="113">
        <v>3373570</v>
      </c>
      <c r="G183" s="111">
        <f t="shared" ref="G183" si="9">IFERROR(((E183/F183)-1)*100,IF(E183+F183&lt;&gt;0,100,0))</f>
        <v>-56.081450807305025</v>
      </c>
    </row>
    <row r="184" spans="1:7" x14ac:dyDescent="0.2">
      <c r="A184" s="101" t="s">
        <v>93</v>
      </c>
      <c r="B184" s="112">
        <v>29719</v>
      </c>
      <c r="C184" s="113">
        <v>39932</v>
      </c>
      <c r="D184" s="111">
        <f t="shared" si="6"/>
        <v>-25.575979164579788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2023-07-31T06:45:07Z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