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C:\Users\MzwandileR\AppData\Local\Microsoft\Windows\INetCache\Content.Outlook\MQQ1V080\"/>
    </mc:Choice>
  </mc:AlternateContent>
  <xr:revisionPtr revIDLastSave="0" documentId="8_{36B6A2DF-7A89-4400-942E-DC1528F007C0}"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88" i="1" l="1"/>
  <c r="G71" i="1"/>
  <c r="G156"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<sst xmlns="http://schemas.openxmlformats.org/spreadsheetml/2006/main" count="270" uniqueCount="102">
  <si>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</si>
  <si>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</si>
  <si>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</si>
  <si>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</si>
  <si>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</si>
  <si>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</si>
  <si>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</si>
  <si>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</si>
  <si>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</si>
  <si>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</si>
  <si>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</si>
  <si>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</si>
  <si>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</si>
  <si>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</si>
  <si>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</si>
  <si>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</si>
  <si>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</si>
  <si>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</si>
  <si>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</si>
  <si>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</si>
  <si>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</si>
  <si>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</si>
  <si>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</si>
  <si>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</si>
  <si>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</si>
  <si>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</si>
  <si>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</si>
  <si>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</si>
  <si>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</si>
  <si>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</si>
  <si>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</si>
  <si>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</si>
  <si>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</si>
  <si>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</si>
  <si>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</si>
  <si>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</si>
  <si>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</si>
  <si>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</si>
  <si>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</si>
  <si>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</si>
  <si>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</si>
  <si>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</si>
  <si>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</si>
  <si>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</si>
  <si>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</si>
  <si>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</si>
  <si>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</si>
  <si>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</si>
  <si>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</si>
  <si>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</si>
  <si>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</si>
  <si>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</si>
  <si>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</si>
  <si>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</si>
  <si>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</si>
  <si>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</si>
  <si>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</si>
  <si>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</si>
  <si>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</si>
  <si>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</si>
  <si>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</si>
  <si>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</si>
  <si>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</si>
  <si>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</si>
  <si>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</si>
  <si>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</si>
  <si>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</si>
  <si>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</si>
  <si>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</si>
  <si>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</si>
  <si>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</si>
  <si>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</si>
  <si>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</si>
  <si>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</si>
  <si>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</si>
  <si>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</si>
  <si>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</si>
  <si>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</si>
  <si>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</si>
  <si>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</si>
  <si>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</si>
  <si>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</si>
  <si>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</si>
  <si>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</si>
  <si>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</si>
  <si>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</si>
  <si>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</si>
  <si>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</si>
  <si>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</si>
  <si>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</si>
  <si>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</si>
  <si>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</si>
  <si>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</si>
  <si>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</si>
  <si>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</si>
  <si>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</si>
  <si>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</si>
  <si>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26 November 2021</t>
  </si>
  <si>
    <t>26.11.2021</t>
  </si>
  <si>
    <t>20.11.2020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</si>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</sst>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4"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57">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Fill="1" applyBorder="1" applyAlignment="1">
      <alignment horizontal="left"/>
    </xf>
    <xf numFmtId="0" fontId="55" fillId="0" borderId="0" xfId="2566" quotePrefix="1" applyFont="1" applyFill="1" applyBorder="1" applyAlignment="1">
      <alignment horizontal="right"/>
    </xf>
    <xf numFmtId="0" fontId="55" fillId="0" borderId="0" xfId="2566" applyFont="1" applyFill="1" applyBorder="1" applyAlignment="1">
      <alignment horizontal="right"/>
    </xf>
    <xf numFmtId="1" fontId="55" fillId="0" borderId="0" xfId="2566" applyNumberFormat="1" applyFont="1" applyFill="1" applyBorder="1" applyAlignment="1">
      <alignment horizontal="right"/>
    </xf>
    <xf numFmtId="0" fontId="21" fillId="0" borderId="0" xfId="0" applyFont="1" applyFill="1" applyBorder="1"/>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43" fillId="5" borderId="0" xfId="0" applyFont="1" applyFill="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21" fillId="2" borderId="0" xfId="0" applyFont="1" applyFill="1"/>
    <xf numFmtId="0" fontId="65" fillId="6" borderId="0" xfId="2566" applyFont="1" applyFill="1"/>
    <xf numFmtId="165" fontId="65" fillId="6" borderId="0" xfId="4" applyNumberFormat="1" applyFont="1" applyFill="1" applyBorder="1" applyAlignment="1">
      <alignment horizontal="right"/>
    </xf>
    <xf numFmtId="0" fontId="43" fillId="2" borderId="0" xfId="0" applyFont="1" applyFill="1"/>
    <xf numFmtId="0" fontId="55" fillId="5" borderId="0" xfId="2566" applyFont="1" applyFill="1" applyAlignment="1">
      <alignment horizontal="left"/>
    </xf>
    <xf numFmtId="0" fontId="55" fillId="5" borderId="0" xfId="2566" quotePrefix="1" applyFont="1" applyFill="1" applyAlignment="1">
      <alignment horizontal="right"/>
    </xf>
    <xf numFmtId="0" fontId="55" fillId="5" borderId="0" xfId="2566" applyFont="1" applyFill="1" applyAlignment="1">
      <alignment horizontal="right"/>
    </xf>
    <xf numFmtId="1" fontId="55" fillId="5" borderId="0" xfId="2566" applyNumberFormat="1" applyFont="1" applyFill="1" applyAlignment="1">
      <alignment horizontal="right"/>
    </xf>
    <xf numFmtId="0" fontId="21" fillId="5" borderId="0" xfId="0" applyFont="1" applyFill="1"/>
    <xf numFmtId="0" fontId="73" fillId="5" borderId="0" xfId="2566" applyFont="1" applyFill="1" applyAlignment="1">
      <alignment horizontal="lef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showGridLines="0" tabSelected="1" zoomScaleNormal="100" zoomScalePageLayoutView="70" workbookViewId="0"/>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5.453125" style="23" bestFit="1" customWidth="1"/>
    <col min="8" max="16384" width="9.1796875" style="23"/>
  </cols>
  <sheetData>
    <row r="1" spans="1:7" x14ac:dyDescent="0.25">
      <c r="A1" s="24"/>
    </row>
    <row r="2" spans="1:7" ht="23" x14ac:dyDescent="0.5">
      <c r="A2" s="123" t="s">
        <v>96</v>
      </c>
      <c r="B2" s="123"/>
      <c r="C2" s="123"/>
      <c r="D2" s="123"/>
      <c r="E2" s="123"/>
      <c r="F2" s="123"/>
      <c r="G2" s="123"/>
    </row>
    <row r="3" spans="1:7" ht="15.5" x14ac:dyDescent="0.35">
      <c r="A3" s="124" t="s">
        <v>97</v>
      </c>
      <c r="B3" s="124"/>
      <c r="C3" s="124"/>
      <c r="D3" s="124"/>
      <c r="E3" s="124"/>
      <c r="F3" s="124"/>
      <c r="G3" s="124"/>
    </row>
    <row r="4" spans="1:7" ht="13" x14ac:dyDescent="0.3">
      <c r="B4" s="20"/>
      <c r="C4" s="20"/>
      <c r="D4" s="20"/>
      <c r="E4" s="20"/>
      <c r="G4" s="19"/>
    </row>
    <row r="5" spans="1:7" x14ac:dyDescent="0.25">
      <c r="A5" s="20"/>
      <c r="B5" s="18"/>
      <c r="C5" s="18"/>
      <c r="D5" s="18"/>
      <c r="E5" s="20"/>
      <c r="F5" s="20"/>
      <c r="G5" s="20"/>
    </row>
    <row r="6" spans="1:7" ht="15.5" x14ac:dyDescent="0.35">
      <c r="A6" s="125" t="s">
        <v>69</v>
      </c>
      <c r="B6" s="125"/>
      <c r="C6" s="125"/>
      <c r="D6" s="125"/>
      <c r="E6" s="125"/>
      <c r="F6" s="125"/>
      <c r="G6" s="125"/>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1692633</v>
      </c>
      <c r="C11" s="67">
        <v>1709826</v>
      </c>
      <c r="D11" s="98">
        <f>IFERROR(((B11/C11)-1)*100,IF(B11+C11&lt;&gt;0,100,0))</f>
        <v>-1.0055409146895622</v>
      </c>
      <c r="E11" s="67">
        <v>75207069</v>
      </c>
      <c r="F11" s="67">
        <v>84839466</v>
      </c>
      <c r="G11" s="98">
        <f>IFERROR(((E11/F11)-1)*100,IF(E11+F11&lt;&gt;0,100,0))</f>
        <v>-11.35367471549149</v>
      </c>
    </row>
    <row r="12" spans="1:7" s="16" customFormat="1" ht="11.5" x14ac:dyDescent="0.25">
      <c r="A12" s="64" t="s">
        <v>9</v>
      </c>
      <c r="B12" s="67">
        <v>1910749.629</v>
      </c>
      <c r="C12" s="67">
        <v>2930931.62</v>
      </c>
      <c r="D12" s="98">
        <f>IFERROR(((B12/C12)-1)*100,IF(B12+C12&lt;&gt;0,100,0))</f>
        <v>-34.807430648962054</v>
      </c>
      <c r="E12" s="67">
        <v>114220476.979</v>
      </c>
      <c r="F12" s="67">
        <v>104174771.888</v>
      </c>
      <c r="G12" s="98">
        <f>IFERROR(((E12/F12)-1)*100,IF(E12+F12&lt;&gt;0,100,0))</f>
        <v>9.6431265544793412</v>
      </c>
    </row>
    <row r="13" spans="1:7" s="16" customFormat="1" ht="11.5" x14ac:dyDescent="0.25">
      <c r="A13" s="64" t="s">
        <v>10</v>
      </c>
      <c r="B13" s="67">
        <v>103454770.406802</v>
      </c>
      <c r="C13" s="67">
        <v>106801904.928065</v>
      </c>
      <c r="D13" s="98">
        <f>IFERROR(((B13/C13)-1)*100,IF(B13+C13&lt;&gt;0,100,0))</f>
        <v>-3.1339651886522213</v>
      </c>
      <c r="E13" s="67">
        <v>5385987333.6495104</v>
      </c>
      <c r="F13" s="67">
        <v>5230959938.0877104</v>
      </c>
      <c r="G13" s="98">
        <f>IFERROR(((E13/F13)-1)*100,IF(E13+F13&lt;&gt;0,100,0))</f>
        <v>2.9636509817827728</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348</v>
      </c>
      <c r="C16" s="67">
        <v>295</v>
      </c>
      <c r="D16" s="98">
        <f>IFERROR(((B16/C16)-1)*100,IF(B16+C16&lt;&gt;0,100,0))</f>
        <v>17.96610169491526</v>
      </c>
      <c r="E16" s="67">
        <v>16601</v>
      </c>
      <c r="F16" s="67">
        <v>14724</v>
      </c>
      <c r="G16" s="98">
        <f>IFERROR(((E16/F16)-1)*100,IF(E16+F16&lt;&gt;0,100,0))</f>
        <v>12.747894593860366</v>
      </c>
    </row>
    <row r="17" spans="1:7" s="16" customFormat="1" ht="11.5" x14ac:dyDescent="0.25">
      <c r="A17" s="64" t="s">
        <v>9</v>
      </c>
      <c r="B17" s="67">
        <v>153035.67000000001</v>
      </c>
      <c r="C17" s="67">
        <v>168983.39</v>
      </c>
      <c r="D17" s="98">
        <f>IFERROR(((B17/C17)-1)*100,IF(B17+C17&lt;&gt;0,100,0))</f>
        <v>-9.4374482604473684</v>
      </c>
      <c r="E17" s="67">
        <v>10818692.456</v>
      </c>
      <c r="F17" s="67">
        <v>8224442.4079999998</v>
      </c>
      <c r="G17" s="98">
        <f>IFERROR(((E17/F17)-1)*100,IF(E17+F17&lt;&gt;0,100,0))</f>
        <v>31.543172403718778</v>
      </c>
    </row>
    <row r="18" spans="1:7" s="16" customFormat="1" ht="11.5" x14ac:dyDescent="0.25">
      <c r="A18" s="64" t="s">
        <v>10</v>
      </c>
      <c r="B18" s="67">
        <v>7789778.7424821397</v>
      </c>
      <c r="C18" s="67">
        <v>8042880.8753408398</v>
      </c>
      <c r="D18" s="98">
        <f>IFERROR(((B18/C18)-1)*100,IF(B18+C18&lt;&gt;0,100,0))</f>
        <v>-3.146908884784072</v>
      </c>
      <c r="E18" s="67">
        <v>488968277.33060402</v>
      </c>
      <c r="F18" s="67">
        <v>309730328.404863</v>
      </c>
      <c r="G18" s="98">
        <f>IFERROR(((E18/F18)-1)*100,IF(E18+F18&lt;&gt;0,100,0))</f>
        <v>57.869033958938211</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9330385.5447400007</v>
      </c>
      <c r="C24" s="66">
        <v>15722730.50636</v>
      </c>
      <c r="D24" s="65">
        <f>B24-C24</f>
        <v>-6392344.9616199993</v>
      </c>
      <c r="E24" s="67">
        <v>913677188.96351004</v>
      </c>
      <c r="F24" s="67">
        <v>836705718.46570003</v>
      </c>
      <c r="G24" s="65">
        <f>E24-F24</f>
        <v>76971470.497810006</v>
      </c>
    </row>
    <row r="25" spans="1:7" s="16" customFormat="1" ht="11.5" x14ac:dyDescent="0.25">
      <c r="A25" s="68" t="s">
        <v>15</v>
      </c>
      <c r="B25" s="66">
        <v>15898685.42104</v>
      </c>
      <c r="C25" s="66">
        <v>21973339.452679999</v>
      </c>
      <c r="D25" s="65">
        <f>B25-C25</f>
        <v>-6074654.0316399988</v>
      </c>
      <c r="E25" s="67">
        <v>1036370992.13063</v>
      </c>
      <c r="F25" s="67">
        <v>960009167.76171005</v>
      </c>
      <c r="G25" s="65">
        <f>E25-F25</f>
        <v>76361824.368919969</v>
      </c>
    </row>
    <row r="26" spans="1:7" s="28" customFormat="1" ht="11.5" x14ac:dyDescent="0.25">
      <c r="A26" s="69" t="s">
        <v>16</v>
      </c>
      <c r="B26" s="70">
        <f>B24-B25</f>
        <v>-6568299.8762999997</v>
      </c>
      <c r="C26" s="70">
        <f>C24-C25</f>
        <v>-6250608.9463199992</v>
      </c>
      <c r="D26" s="70"/>
      <c r="E26" s="70">
        <f>E24-E25</f>
        <v>-122693803.16711998</v>
      </c>
      <c r="F26" s="70">
        <f>F24-F25</f>
        <v>-123303449.29601002</v>
      </c>
      <c r="G26" s="71"/>
    </row>
    <row r="27" spans="1:7" s="11" customFormat="1" x14ac:dyDescent="0.25">
      <c r="A27" s="126" t="s">
        <v>67</v>
      </c>
      <c r="B27" s="126"/>
      <c r="C27" s="126"/>
      <c r="D27" s="126"/>
      <c r="E27" s="126"/>
      <c r="F27" s="126"/>
      <c r="G27" s="126"/>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68614.982750750001</v>
      </c>
      <c r="C33" s="115">
        <v>56615.282110059998</v>
      </c>
      <c r="D33" s="98">
        <f t="shared" ref="D33:D42" si="0">IFERROR(((B33/C33)-1)*100,IF(B33+C33&lt;&gt;0,100,0))</f>
        <v>21.195161789289706</v>
      </c>
      <c r="E33" s="64"/>
      <c r="F33" s="115">
        <v>71235.210000000006</v>
      </c>
      <c r="G33" s="115">
        <v>68523.69</v>
      </c>
    </row>
    <row r="34" spans="1:7" s="16" customFormat="1" ht="11.5" x14ac:dyDescent="0.25">
      <c r="A34" s="64" t="s">
        <v>23</v>
      </c>
      <c r="B34" s="115">
        <v>73978.374710010001</v>
      </c>
      <c r="C34" s="115">
        <v>61619.939263690001</v>
      </c>
      <c r="D34" s="98">
        <f t="shared" si="0"/>
        <v>20.055903322842617</v>
      </c>
      <c r="E34" s="64"/>
      <c r="F34" s="115">
        <v>78187.09</v>
      </c>
      <c r="G34" s="115">
        <v>73978.37</v>
      </c>
    </row>
    <row r="35" spans="1:7" s="16" customFormat="1" ht="11.5" x14ac:dyDescent="0.25">
      <c r="A35" s="64" t="s">
        <v>24</v>
      </c>
      <c r="B35" s="115">
        <v>61498.804410600002</v>
      </c>
      <c r="C35" s="115">
        <v>41242.122856419999</v>
      </c>
      <c r="D35" s="98">
        <f t="shared" si="0"/>
        <v>49.116486134095119</v>
      </c>
      <c r="E35" s="64"/>
      <c r="F35" s="115">
        <v>64293.63</v>
      </c>
      <c r="G35" s="115">
        <v>61498.8</v>
      </c>
    </row>
    <row r="36" spans="1:7" s="16" customFormat="1" ht="11.5" x14ac:dyDescent="0.25">
      <c r="A36" s="64" t="s">
        <v>25</v>
      </c>
      <c r="B36" s="115">
        <v>62410.832284589997</v>
      </c>
      <c r="C36" s="115">
        <v>51915.395110619997</v>
      </c>
      <c r="D36" s="98">
        <f t="shared" si="0"/>
        <v>20.216425496919733</v>
      </c>
      <c r="E36" s="64"/>
      <c r="F36" s="115">
        <v>64814.82</v>
      </c>
      <c r="G36" s="115">
        <v>62278.23</v>
      </c>
    </row>
    <row r="37" spans="1:7" s="16" customFormat="1" ht="11.5" x14ac:dyDescent="0.25">
      <c r="A37" s="64" t="s">
        <v>79</v>
      </c>
      <c r="B37" s="115">
        <v>64073.587763000003</v>
      </c>
      <c r="C37" s="115">
        <v>51438.558213279997</v>
      </c>
      <c r="D37" s="98">
        <f t="shared" si="0"/>
        <v>24.563343119632751</v>
      </c>
      <c r="E37" s="64"/>
      <c r="F37" s="115">
        <v>67413.88</v>
      </c>
      <c r="G37" s="115">
        <v>63942.6</v>
      </c>
    </row>
    <row r="38" spans="1:7" s="16" customFormat="1" ht="11.5" x14ac:dyDescent="0.25">
      <c r="A38" s="64" t="s">
        <v>26</v>
      </c>
      <c r="B38" s="115">
        <v>92908.81840607</v>
      </c>
      <c r="C38" s="115">
        <v>78746.962569370007</v>
      </c>
      <c r="D38" s="98">
        <f t="shared" si="0"/>
        <v>17.984002651815921</v>
      </c>
      <c r="E38" s="64"/>
      <c r="F38" s="115">
        <v>95210.87</v>
      </c>
      <c r="G38" s="115">
        <v>92239.21</v>
      </c>
    </row>
    <row r="39" spans="1:7" s="16" customFormat="1" ht="11.5" x14ac:dyDescent="0.25">
      <c r="A39" s="64" t="s">
        <v>27</v>
      </c>
      <c r="B39" s="115">
        <v>12994.682059000001</v>
      </c>
      <c r="C39" s="115">
        <v>11267.92797805</v>
      </c>
      <c r="D39" s="98">
        <f t="shared" si="0"/>
        <v>15.324504064223078</v>
      </c>
      <c r="E39" s="64"/>
      <c r="F39" s="115">
        <v>14185.33</v>
      </c>
      <c r="G39" s="115">
        <v>12931.82</v>
      </c>
    </row>
    <row r="40" spans="1:7" s="16" customFormat="1" ht="11.5" x14ac:dyDescent="0.25">
      <c r="A40" s="64" t="s">
        <v>28</v>
      </c>
      <c r="B40" s="115">
        <v>87830.305684370003</v>
      </c>
      <c r="C40" s="115">
        <v>75010.820949290006</v>
      </c>
      <c r="D40" s="98">
        <f t="shared" si="0"/>
        <v>17.090180553744936</v>
      </c>
      <c r="E40" s="64"/>
      <c r="F40" s="115">
        <v>91238.78</v>
      </c>
      <c r="G40" s="115">
        <v>87507.23</v>
      </c>
    </row>
    <row r="41" spans="1:7" s="16" customFormat="1" ht="11.5" x14ac:dyDescent="0.25">
      <c r="A41" s="64" t="s">
        <v>29</v>
      </c>
      <c r="B41" s="72"/>
      <c r="C41" s="115">
        <v>3944.6640701900001</v>
      </c>
      <c r="D41" s="98">
        <f t="shared" si="0"/>
        <v>-100</v>
      </c>
      <c r="E41" s="64"/>
      <c r="F41" s="72"/>
      <c r="G41" s="72"/>
    </row>
    <row r="42" spans="1:7" s="16" customFormat="1" ht="11.5" x14ac:dyDescent="0.25">
      <c r="A42" s="64" t="s">
        <v>78</v>
      </c>
      <c r="B42" s="115">
        <v>1249.37894388</v>
      </c>
      <c r="C42" s="115">
        <v>921.41352906999998</v>
      </c>
      <c r="D42" s="98">
        <f t="shared" si="0"/>
        <v>35.593726862359155</v>
      </c>
      <c r="E42" s="64"/>
      <c r="F42" s="115">
        <v>1332.31</v>
      </c>
      <c r="G42" s="115">
        <v>1231.1400000000001</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19529.171745297699</v>
      </c>
      <c r="D48" s="72"/>
      <c r="E48" s="116">
        <v>17158.491365914699</v>
      </c>
      <c r="F48" s="72"/>
      <c r="G48" s="98">
        <f>IFERROR(((C48/E48)-1)*100,IF(C48+E48&lt;&gt;0,100,0))</f>
        <v>13.8163684022498</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2983</v>
      </c>
      <c r="D54" s="75"/>
      <c r="E54" s="117">
        <v>758036</v>
      </c>
      <c r="F54" s="117">
        <v>78488741.5</v>
      </c>
      <c r="G54" s="117">
        <v>8787669.2400000002</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30" t="s">
        <v>83</v>
      </c>
      <c r="B58" s="131"/>
      <c r="C58" s="131"/>
      <c r="D58" s="131"/>
      <c r="E58" s="131"/>
      <c r="F58" s="131"/>
      <c r="G58" s="131"/>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29" t="s">
        <v>84</v>
      </c>
      <c r="B61" s="129"/>
      <c r="C61" s="129"/>
      <c r="D61" s="129"/>
      <c r="E61" s="129"/>
      <c r="F61" s="129"/>
      <c r="G61" s="129"/>
    </row>
    <row r="62" spans="1:7" ht="13" x14ac:dyDescent="0.3">
      <c r="A62" s="58"/>
      <c r="B62" s="55"/>
      <c r="C62" s="55"/>
      <c r="D62" s="54"/>
      <c r="E62" s="55"/>
      <c r="F62" s="53"/>
      <c r="G62" s="53"/>
    </row>
    <row r="63" spans="1:7" s="32" customFormat="1" ht="15.5" x14ac:dyDescent="0.35">
      <c r="A63" s="128" t="s">
        <v>63</v>
      </c>
      <c r="B63" s="128"/>
      <c r="C63" s="128"/>
      <c r="D63" s="128"/>
      <c r="E63" s="128"/>
      <c r="F63" s="128"/>
      <c r="G63" s="128"/>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6609</v>
      </c>
      <c r="C68" s="66">
        <v>5136</v>
      </c>
      <c r="D68" s="98">
        <f>IFERROR(((B68/C68)-1)*100,IF(B68+C68&lt;&gt;0,100,0))</f>
        <v>28.679906542056077</v>
      </c>
      <c r="E68" s="66">
        <v>302484</v>
      </c>
      <c r="F68" s="66">
        <v>309552</v>
      </c>
      <c r="G68" s="98">
        <f>IFERROR(((E68/F68)-1)*100,IF(E68+F68&lt;&gt;0,100,0))</f>
        <v>-2.2832997363932406</v>
      </c>
    </row>
    <row r="69" spans="1:7" s="16" customFormat="1" ht="11.5" x14ac:dyDescent="0.25">
      <c r="A69" s="79" t="s">
        <v>54</v>
      </c>
      <c r="B69" s="67">
        <v>196293490.88699999</v>
      </c>
      <c r="C69" s="66">
        <v>180600769.79699999</v>
      </c>
      <c r="D69" s="98">
        <f>IFERROR(((B69/C69)-1)*100,IF(B69+C69&lt;&gt;0,100,0))</f>
        <v>8.6891772984351245</v>
      </c>
      <c r="E69" s="66">
        <v>9181986356.9909992</v>
      </c>
      <c r="F69" s="66">
        <v>10164259479.674</v>
      </c>
      <c r="G69" s="98">
        <f>IFERROR(((E69/F69)-1)*100,IF(E69+F69&lt;&gt;0,100,0))</f>
        <v>-9.6639910132883085</v>
      </c>
    </row>
    <row r="70" spans="1:7" s="62" customFormat="1" ht="11.5" x14ac:dyDescent="0.25">
      <c r="A70" s="79" t="s">
        <v>55</v>
      </c>
      <c r="B70" s="67">
        <v>193655734.25685</v>
      </c>
      <c r="C70" s="66">
        <v>175431185.91126999</v>
      </c>
      <c r="D70" s="98">
        <f>IFERROR(((B70/C70)-1)*100,IF(B70+C70&lt;&gt;0,100,0))</f>
        <v>10.38843136749794</v>
      </c>
      <c r="E70" s="66">
        <v>9041519376.4501095</v>
      </c>
      <c r="F70" s="66">
        <v>9791140821.7394009</v>
      </c>
      <c r="G70" s="98">
        <f>IFERROR(((E70/F70)-1)*100,IF(E70+F70&lt;&gt;0,100,0))</f>
        <v>-7.6561195363965879</v>
      </c>
    </row>
    <row r="71" spans="1:7" s="16" customFormat="1" ht="11.5" x14ac:dyDescent="0.25">
      <c r="A71" s="79" t="s">
        <v>94</v>
      </c>
      <c r="B71" s="98">
        <f>IFERROR(B69/B68/1000,)</f>
        <v>29.700936735814796</v>
      </c>
      <c r="C71" s="98">
        <f>IFERROR(C69/C68/1000,)</f>
        <v>35.163701284462618</v>
      </c>
      <c r="D71" s="98">
        <f>IFERROR(((B71/C71)-1)*100,IF(B71+C71&lt;&gt;0,100,0))</f>
        <v>-15.535237614652331</v>
      </c>
      <c r="E71" s="98">
        <f>IFERROR(E69/E68/1000,)</f>
        <v>30.35527947590947</v>
      </c>
      <c r="F71" s="98">
        <f>IFERROR(F69/F68/1000,)</f>
        <v>32.835386234538944</v>
      </c>
      <c r="G71" s="98">
        <f>IFERROR(((E71/F71)-1)*100,IF(E71+F71&lt;&gt;0,100,0))</f>
        <v>-7.5531523854002858</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3179</v>
      </c>
      <c r="C74" s="66">
        <v>2474</v>
      </c>
      <c r="D74" s="98">
        <f>IFERROR(((B74/C74)-1)*100,IF(B74+C74&lt;&gt;0,100,0))</f>
        <v>28.496362166531931</v>
      </c>
      <c r="E74" s="66">
        <v>136925</v>
      </c>
      <c r="F74" s="66">
        <v>131716</v>
      </c>
      <c r="G74" s="98">
        <f>IFERROR(((E74/F74)-1)*100,IF(E74+F74&lt;&gt;0,100,0))</f>
        <v>3.9547207628534142</v>
      </c>
    </row>
    <row r="75" spans="1:7" s="16" customFormat="1" ht="11.5" x14ac:dyDescent="0.25">
      <c r="A75" s="79" t="s">
        <v>54</v>
      </c>
      <c r="B75" s="67">
        <v>573545394.36399996</v>
      </c>
      <c r="C75" s="66">
        <v>406539900.32800001</v>
      </c>
      <c r="D75" s="98">
        <f>IFERROR(((B75/C75)-1)*100,IF(B75+C75&lt;&gt;0,100,0))</f>
        <v>41.079730157177295</v>
      </c>
      <c r="E75" s="66">
        <v>22756405143.98</v>
      </c>
      <c r="F75" s="66">
        <v>19796034390.179001</v>
      </c>
      <c r="G75" s="98">
        <f>IFERROR(((E75/F75)-1)*100,IF(E75+F75&lt;&gt;0,100,0))</f>
        <v>14.954362552884159</v>
      </c>
    </row>
    <row r="76" spans="1:7" s="16" customFormat="1" ht="11.5" x14ac:dyDescent="0.25">
      <c r="A76" s="79" t="s">
        <v>55</v>
      </c>
      <c r="B76" s="67">
        <v>568522850.00094998</v>
      </c>
      <c r="C76" s="66">
        <v>389061104.42587</v>
      </c>
      <c r="D76" s="98">
        <f>IFERROR(((B76/C76)-1)*100,IF(B76+C76&lt;&gt;0,100,0))</f>
        <v>46.126879180047631</v>
      </c>
      <c r="E76" s="66">
        <v>22062210841.245499</v>
      </c>
      <c r="F76" s="66">
        <v>19156977617.594101</v>
      </c>
      <c r="G76" s="98">
        <f>IFERROR(((E76/F76)-1)*100,IF(E76+F76&lt;&gt;0,100,0))</f>
        <v>15.165404906999424</v>
      </c>
    </row>
    <row r="77" spans="1:7" s="16" customFormat="1" ht="11.5" x14ac:dyDescent="0.25">
      <c r="A77" s="79" t="s">
        <v>94</v>
      </c>
      <c r="B77" s="98">
        <f>IFERROR(B75/B74/1000,)</f>
        <v>180.41692178798363</v>
      </c>
      <c r="C77" s="98">
        <f>IFERROR(C75/C74/1000,)</f>
        <v>164.32493950202104</v>
      </c>
      <c r="D77" s="98">
        <f>IFERROR(((B77/C77)-1)*100,IF(B77+C77&lt;&gt;0,100,0))</f>
        <v>9.7927815064034576</v>
      </c>
      <c r="E77" s="98">
        <f>IFERROR(E75/E74/1000,)</f>
        <v>166.19613031937192</v>
      </c>
      <c r="F77" s="98">
        <f>IFERROR(F75/F74/1000,)</f>
        <v>150.29331584757358</v>
      </c>
      <c r="G77" s="98">
        <f>IFERROR(((E77/F77)-1)*100,IF(E77+F77&lt;&gt;0,100,0))</f>
        <v>10.581185452004306</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112</v>
      </c>
      <c r="C80" s="66">
        <v>344</v>
      </c>
      <c r="D80" s="98">
        <f>IFERROR(((B80/C80)-1)*100,IF(B80+C80&lt;&gt;0,100,0))</f>
        <v>-67.441860465116278</v>
      </c>
      <c r="E80" s="66">
        <v>7826</v>
      </c>
      <c r="F80" s="66">
        <v>10215</v>
      </c>
      <c r="G80" s="98">
        <f>IFERROR(((E80/F80)-1)*100,IF(E80+F80&lt;&gt;0,100,0))</f>
        <v>-23.387175721977481</v>
      </c>
    </row>
    <row r="81" spans="1:7" s="16" customFormat="1" ht="11.5" x14ac:dyDescent="0.25">
      <c r="A81" s="79" t="s">
        <v>54</v>
      </c>
      <c r="B81" s="67">
        <v>7161641.3739999998</v>
      </c>
      <c r="C81" s="66">
        <v>47572339.700000003</v>
      </c>
      <c r="D81" s="98">
        <f>IFERROR(((B81/C81)-1)*100,IF(B81+C81&lt;&gt;0,100,0))</f>
        <v>-84.945786944340682</v>
      </c>
      <c r="E81" s="66">
        <v>683534372.93400002</v>
      </c>
      <c r="F81" s="66">
        <v>892412864.24300003</v>
      </c>
      <c r="G81" s="98">
        <f>IFERROR(((E81/F81)-1)*100,IF(E81+F81&lt;&gt;0,100,0))</f>
        <v>-23.406037684831414</v>
      </c>
    </row>
    <row r="82" spans="1:7" s="16" customFormat="1" ht="11.5" x14ac:dyDescent="0.25">
      <c r="A82" s="79" t="s">
        <v>55</v>
      </c>
      <c r="B82" s="67">
        <v>1435915.37702075</v>
      </c>
      <c r="C82" s="66">
        <v>38527895.257509798</v>
      </c>
      <c r="D82" s="98">
        <f>IFERROR(((B82/C82)-1)*100,IF(B82+C82&lt;&gt;0,100,0))</f>
        <v>-96.273050039657022</v>
      </c>
      <c r="E82" s="66">
        <v>235603648.73012501</v>
      </c>
      <c r="F82" s="66">
        <v>326428208.38153899</v>
      </c>
      <c r="G82" s="98">
        <f>IFERROR(((E82/F82)-1)*100,IF(E82+F82&lt;&gt;0,100,0))</f>
        <v>-27.823747249580688</v>
      </c>
    </row>
    <row r="83" spans="1:7" s="32" customFormat="1" x14ac:dyDescent="0.25">
      <c r="A83" s="79" t="s">
        <v>94</v>
      </c>
      <c r="B83" s="98">
        <f>IFERROR(B81/B80/1000,)</f>
        <v>63.943226553571428</v>
      </c>
      <c r="C83" s="98">
        <f>IFERROR(C81/C80/1000,)</f>
        <v>138.2916851744186</v>
      </c>
      <c r="D83" s="98">
        <f>IFERROR(((B83/C83)-1)*100,IF(B83+C83&lt;&gt;0,100,0))</f>
        <v>-53.762059900474959</v>
      </c>
      <c r="E83" s="98">
        <f>IFERROR(E81/E80/1000,)</f>
        <v>87.341473669051879</v>
      </c>
      <c r="F83" s="98">
        <f>IFERROR(F81/F80/1000,)</f>
        <v>87.362982304747931</v>
      </c>
      <c r="G83" s="98">
        <f>IFERROR(((E83/F83)-1)*100,IF(E83+F83&lt;&gt;0,100,0))</f>
        <v>-2.4619850568996515E-2</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9900</v>
      </c>
      <c r="C86" s="64">
        <f>C68+C74+C80</f>
        <v>7954</v>
      </c>
      <c r="D86" s="98">
        <f>IFERROR(((B86/C86)-1)*100,IF(B86+C86&lt;&gt;0,100,0))</f>
        <v>24.465677646467189</v>
      </c>
      <c r="E86" s="64">
        <f>E68+E74+E80</f>
        <v>447235</v>
      </c>
      <c r="F86" s="64">
        <f>F68+F74+F80</f>
        <v>451483</v>
      </c>
      <c r="G86" s="98">
        <f>IFERROR(((E86/F86)-1)*100,IF(E86+F86&lt;&gt;0,100,0))</f>
        <v>-0.94089921436687485</v>
      </c>
    </row>
    <row r="87" spans="1:7" s="62" customFormat="1" ht="11.5" x14ac:dyDescent="0.25">
      <c r="A87" s="79" t="s">
        <v>54</v>
      </c>
      <c r="B87" s="64">
        <f t="shared" ref="B87:C87" si="1">B69+B75+B81</f>
        <v>777000526.62499988</v>
      </c>
      <c r="C87" s="64">
        <f t="shared" si="1"/>
        <v>634713009.82500005</v>
      </c>
      <c r="D87" s="98">
        <f>IFERROR(((B87/C87)-1)*100,IF(B87+C87&lt;&gt;0,100,0))</f>
        <v>22.417614669538711</v>
      </c>
      <c r="E87" s="64">
        <f t="shared" ref="E87:F87" si="2">E69+E75+E81</f>
        <v>32621925873.904999</v>
      </c>
      <c r="F87" s="64">
        <f t="shared" si="2"/>
        <v>30852706734.096001</v>
      </c>
      <c r="G87" s="98">
        <f>IFERROR(((E87/F87)-1)*100,IF(E87+F87&lt;&gt;0,100,0))</f>
        <v>5.7344049423508014</v>
      </c>
    </row>
    <row r="88" spans="1:7" s="62" customFormat="1" ht="11.5" x14ac:dyDescent="0.25">
      <c r="A88" s="79" t="s">
        <v>55</v>
      </c>
      <c r="B88" s="64">
        <f t="shared" ref="B88:C88" si="3">B70+B76+B82</f>
        <v>763614499.6348207</v>
      </c>
      <c r="C88" s="64">
        <f t="shared" si="3"/>
        <v>603020185.59464979</v>
      </c>
      <c r="D88" s="98">
        <f>IFERROR(((B88/C88)-1)*100,IF(B88+C88&lt;&gt;0,100,0))</f>
        <v>26.63166472309808</v>
      </c>
      <c r="E88" s="64">
        <f t="shared" ref="E88:F88" si="4">E70+E76+E82</f>
        <v>31339333866.425735</v>
      </c>
      <c r="F88" s="64">
        <f t="shared" si="4"/>
        <v>29274546647.715042</v>
      </c>
      <c r="G88" s="98">
        <f>IFERROR(((E88/F88)-1)*100,IF(E88+F88&lt;&gt;0,100,0))</f>
        <v>7.0531825601195308</v>
      </c>
    </row>
    <row r="89" spans="1:7" s="63" customFormat="1" x14ac:dyDescent="0.25">
      <c r="A89" s="79" t="s">
        <v>95</v>
      </c>
      <c r="B89" s="98">
        <f>IFERROR((B75/B87)*100,IF(B75+B87&lt;&gt;0,100,0))</f>
        <v>73.815316040423667</v>
      </c>
      <c r="C89" s="98">
        <f>IFERROR((C75/C87)*100,IF(C75+C87&lt;&gt;0,100,0))</f>
        <v>64.050979582108951</v>
      </c>
      <c r="D89" s="98">
        <f>IFERROR(((B89/C89)-1)*100,IF(B89+C89&lt;&gt;0,100,0))</f>
        <v>15.24463251307111</v>
      </c>
      <c r="E89" s="98">
        <f>IFERROR((E75/E87)*100,IF(E75+E87&lt;&gt;0,100,0))</f>
        <v>69.758006415505207</v>
      </c>
      <c r="F89" s="98">
        <f>IFERROR((F75/F87)*100,IF(F75+F87&lt;&gt;0,100,0))</f>
        <v>64.163039440238052</v>
      </c>
      <c r="G89" s="98">
        <f>IFERROR(((E89/F89)-1)*100,IF(E89+F89&lt;&gt;0,100,0))</f>
        <v>8.7199219738933298</v>
      </c>
    </row>
    <row r="90" spans="1:7" s="63" customFormat="1" x14ac:dyDescent="0.25">
      <c r="A90" s="3"/>
      <c r="B90" s="51"/>
      <c r="C90" s="51"/>
      <c r="D90" s="43"/>
      <c r="E90" s="51"/>
      <c r="F90" s="51"/>
      <c r="G90" s="51"/>
    </row>
    <row r="91" spans="1:7" s="32" customFormat="1" ht="14" x14ac:dyDescent="0.3">
      <c r="A91" s="127" t="s">
        <v>49</v>
      </c>
      <c r="B91" s="127"/>
      <c r="C91" s="127"/>
      <c r="D91" s="127"/>
      <c r="E91" s="127"/>
      <c r="F91" s="127"/>
      <c r="G91" s="127"/>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5" spans="1:7" s="136" customFormat="1" ht="11.5" x14ac:dyDescent="0.25">
      <c r="A95" s="132"/>
      <c r="B95" s="133"/>
      <c r="C95" s="133"/>
      <c r="D95" s="134"/>
      <c r="E95" s="135"/>
      <c r="F95" s="135"/>
      <c r="G95" s="134"/>
    </row>
    <row r="96" spans="1:7" s="141" customFormat="1" ht="11.5" x14ac:dyDescent="0.25">
      <c r="A96" s="137" t="s">
        <v>100</v>
      </c>
      <c r="B96" s="138"/>
      <c r="C96" s="138"/>
      <c r="D96" s="139"/>
      <c r="E96" s="138"/>
      <c r="F96" s="139"/>
      <c r="G96" s="140"/>
    </row>
    <row r="97" spans="1:7" s="147" customFormat="1" ht="13.5" x14ac:dyDescent="0.25">
      <c r="A97" s="142" t="s">
        <v>87</v>
      </c>
      <c r="B97" s="143">
        <v>59274615.156999998</v>
      </c>
      <c r="C97" s="144">
        <v>56382991.604999997</v>
      </c>
      <c r="D97" s="145">
        <f>B97-C97</f>
        <v>2891623.5520000011</v>
      </c>
      <c r="E97" s="144">
        <v>2821640072476.3691</v>
      </c>
      <c r="F97" s="144">
        <v>3158250972.23</v>
      </c>
      <c r="G97" s="146">
        <f>E97-F97</f>
        <v>2818481821504.1392</v>
      </c>
    </row>
    <row r="98" spans="1:7" s="147" customFormat="1" ht="13.5" x14ac:dyDescent="0.25">
      <c r="A98" s="142" t="s">
        <v>88</v>
      </c>
      <c r="B98" s="143">
        <v>70459879.359999999</v>
      </c>
      <c r="C98" s="144">
        <v>59875742.840000004</v>
      </c>
      <c r="D98" s="145">
        <f>B98-C98</f>
        <v>10584136.519999996</v>
      </c>
      <c r="E98" s="144">
        <v>2817604875812.9438</v>
      </c>
      <c r="F98" s="144">
        <v>3188213001.6999998</v>
      </c>
      <c r="G98" s="146">
        <f>E98-F98</f>
        <v>2814416662811.2437</v>
      </c>
    </row>
    <row r="99" spans="1:7" s="150" customFormat="1" ht="11.5" x14ac:dyDescent="0.25">
      <c r="A99" s="148" t="s">
        <v>16</v>
      </c>
      <c r="B99" s="145">
        <f>B97-B98</f>
        <v>-11185264.203000002</v>
      </c>
      <c r="C99" s="145">
        <f>C97-C98</f>
        <v>-3492751.2350000069</v>
      </c>
      <c r="D99" s="149"/>
      <c r="E99" s="145">
        <f>E97-E98</f>
        <v>4035196663.425293</v>
      </c>
      <c r="F99" s="149">
        <f>F97-F98</f>
        <v>-29962029.46999979</v>
      </c>
      <c r="G99" s="146"/>
    </row>
    <row r="100" spans="1:7" s="155" customFormat="1" ht="11.5" x14ac:dyDescent="0.25">
      <c r="A100" s="151"/>
      <c r="B100" s="152"/>
      <c r="C100" s="152"/>
      <c r="D100" s="153"/>
      <c r="E100" s="154"/>
      <c r="F100" s="154"/>
      <c r="G100" s="153"/>
    </row>
    <row r="101" spans="1:7" s="155" customFormat="1" ht="11.5" x14ac:dyDescent="0.25">
      <c r="A101" s="156" t="s">
        <v>101</v>
      </c>
      <c r="B101" s="152"/>
      <c r="C101" s="152"/>
      <c r="D101" s="153"/>
      <c r="E101" s="154"/>
      <c r="F101" s="154"/>
      <c r="G101" s="153"/>
    </row>
    <row r="102" spans="1:7" s="16" customFormat="1" ht="13.5" x14ac:dyDescent="0.25">
      <c r="A102" s="79" t="s">
        <v>87</v>
      </c>
      <c r="B102" s="66">
        <v>20165511.096999999</v>
      </c>
      <c r="C102" s="118">
        <v>23586821.484999999</v>
      </c>
      <c r="D102" s="65">
        <f>B102-C102</f>
        <v>-3421310.3880000003</v>
      </c>
      <c r="E102" s="118">
        <v>1022988769.207</v>
      </c>
      <c r="F102" s="118">
        <v>1239901488.059</v>
      </c>
      <c r="G102" s="80">
        <f>E102-F102</f>
        <v>-216912718.852</v>
      </c>
    </row>
    <row r="103" spans="1:7" s="16" customFormat="1" ht="13.5" x14ac:dyDescent="0.25">
      <c r="A103" s="79" t="s">
        <v>88</v>
      </c>
      <c r="B103" s="66">
        <v>24134508.206</v>
      </c>
      <c r="C103" s="118">
        <v>20011379.611000001</v>
      </c>
      <c r="D103" s="65">
        <f>B103-C103</f>
        <v>4123128.5949999988</v>
      </c>
      <c r="E103" s="118">
        <v>1173208409.9460001</v>
      </c>
      <c r="F103" s="118">
        <v>1303399576.1099999</v>
      </c>
      <c r="G103" s="80">
        <f>E103-F103</f>
        <v>-130191166.1639998</v>
      </c>
    </row>
    <row r="104" spans="1:7" s="28" customFormat="1" ht="11.5" x14ac:dyDescent="0.25">
      <c r="A104" s="81" t="s">
        <v>16</v>
      </c>
      <c r="B104" s="65">
        <f>B102-B103</f>
        <v>-3968997.1090000011</v>
      </c>
      <c r="C104" s="65">
        <f>C102-C103</f>
        <v>3575441.873999998</v>
      </c>
      <c r="D104" s="82"/>
      <c r="E104" s="65">
        <f>E102-E103</f>
        <v>-150219640.73900008</v>
      </c>
      <c r="F104" s="82">
        <f>F102-F103</f>
        <v>-63498088.05099988</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19">
        <v>790.12191012103403</v>
      </c>
      <c r="C111" s="120">
        <v>745.82297659042604</v>
      </c>
      <c r="D111" s="98">
        <f>IFERROR(((B111/C111)-1)*100,IF(B111+C111&lt;&gt;0,100,0))</f>
        <v>5.9396042923111958</v>
      </c>
      <c r="E111" s="84"/>
      <c r="F111" s="119">
        <v>804.70481017926397</v>
      </c>
      <c r="G111" s="119">
        <v>790.12191012103403</v>
      </c>
    </row>
    <row r="112" spans="1:7" s="16" customFormat="1" ht="11.5" x14ac:dyDescent="0.25">
      <c r="A112" s="79" t="s">
        <v>50</v>
      </c>
      <c r="B112" s="119">
        <v>780.02163982488105</v>
      </c>
      <c r="C112" s="120">
        <v>736.46628488895999</v>
      </c>
      <c r="D112" s="98">
        <f>IFERROR(((B112/C112)-1)*100,IF(B112+C112&lt;&gt;0,100,0))</f>
        <v>5.9141003233417644</v>
      </c>
      <c r="E112" s="84"/>
      <c r="F112" s="119">
        <v>794.22276525980396</v>
      </c>
      <c r="G112" s="119">
        <v>780.02163982488105</v>
      </c>
    </row>
    <row r="113" spans="1:7" s="16" customFormat="1" ht="11.5" x14ac:dyDescent="0.25">
      <c r="A113" s="79" t="s">
        <v>51</v>
      </c>
      <c r="B113" s="119">
        <v>834.36049491253402</v>
      </c>
      <c r="C113" s="120">
        <v>785.18916437494795</v>
      </c>
      <c r="D113" s="98">
        <f>IFERROR(((B113/C113)-1)*100,IF(B113+C113&lt;&gt;0,100,0))</f>
        <v>6.2623546998039625</v>
      </c>
      <c r="E113" s="84"/>
      <c r="F113" s="119">
        <v>851.49777508848297</v>
      </c>
      <c r="G113" s="119">
        <v>834.36049491253402</v>
      </c>
    </row>
    <row r="114" spans="1:7" s="28" customFormat="1" ht="11.5" x14ac:dyDescent="0.25">
      <c r="A114" s="81" t="s">
        <v>52</v>
      </c>
      <c r="B114" s="85"/>
      <c r="C114" s="84"/>
      <c r="D114" s="86"/>
      <c r="E114" s="84"/>
      <c r="F114" s="71"/>
      <c r="G114" s="71"/>
    </row>
    <row r="115" spans="1:7" s="16" customFormat="1" ht="11.5" x14ac:dyDescent="0.25">
      <c r="A115" s="79" t="s">
        <v>56</v>
      </c>
      <c r="B115" s="119">
        <v>610.76818452165605</v>
      </c>
      <c r="C115" s="120">
        <v>590.68243153630306</v>
      </c>
      <c r="D115" s="98">
        <f>IFERROR(((B115/C115)-1)*100,IF(B115+C115&lt;&gt;0,100,0))</f>
        <v>3.4004317570631049</v>
      </c>
      <c r="E115" s="84"/>
      <c r="F115" s="119">
        <v>610.76818452165605</v>
      </c>
      <c r="G115" s="119">
        <v>609.77214494898305</v>
      </c>
    </row>
    <row r="116" spans="1:7" s="16" customFormat="1" ht="11.5" x14ac:dyDescent="0.25">
      <c r="A116" s="79" t="s">
        <v>57</v>
      </c>
      <c r="B116" s="119">
        <v>790.68722979451798</v>
      </c>
      <c r="C116" s="120">
        <v>772.01750118214898</v>
      </c>
      <c r="D116" s="98">
        <f>IFERROR(((B116/C116)-1)*100,IF(B116+C116&lt;&gt;0,100,0))</f>
        <v>2.4183038057791428</v>
      </c>
      <c r="E116" s="84"/>
      <c r="F116" s="119">
        <v>794.47921244833299</v>
      </c>
      <c r="G116" s="119">
        <v>790.68722979451798</v>
      </c>
    </row>
    <row r="117" spans="1:7" s="16" customFormat="1" ht="11.5" x14ac:dyDescent="0.25">
      <c r="A117" s="79" t="s">
        <v>59</v>
      </c>
      <c r="B117" s="119">
        <v>887.33199469695501</v>
      </c>
      <c r="C117" s="120">
        <v>852.60245427045504</v>
      </c>
      <c r="D117" s="98">
        <f>IFERROR(((B117/C117)-1)*100,IF(B117+C117&lt;&gt;0,100,0))</f>
        <v>4.0733568443943602</v>
      </c>
      <c r="E117" s="84"/>
      <c r="F117" s="119">
        <v>904.128791842032</v>
      </c>
      <c r="G117" s="119">
        <v>887.33199469695501</v>
      </c>
    </row>
    <row r="118" spans="1:7" s="16" customFormat="1" ht="11.5" x14ac:dyDescent="0.25">
      <c r="A118" s="79" t="s">
        <v>58</v>
      </c>
      <c r="B118" s="119">
        <v>842.55718852997995</v>
      </c>
      <c r="C118" s="120">
        <v>770.90688278674099</v>
      </c>
      <c r="D118" s="98">
        <f>IFERROR(((B118/C118)-1)*100,IF(B118+C118&lt;&gt;0,100,0))</f>
        <v>9.2942879799219327</v>
      </c>
      <c r="E118" s="84"/>
      <c r="F118" s="119">
        <v>864.47361332490095</v>
      </c>
      <c r="G118" s="119">
        <v>842.55718852997995</v>
      </c>
    </row>
    <row r="119" spans="1:7" s="32" customFormat="1" x14ac:dyDescent="0.25">
      <c r="A119" s="87"/>
      <c r="B119" s="88"/>
      <c r="C119" s="87"/>
      <c r="D119" s="87"/>
      <c r="E119" s="88"/>
      <c r="F119" s="87"/>
      <c r="G119" s="87"/>
    </row>
    <row r="120" spans="1:7" s="32" customFormat="1" ht="15.5" x14ac:dyDescent="0.35">
      <c r="A120" s="122" t="s">
        <v>73</v>
      </c>
      <c r="B120" s="122"/>
      <c r="C120" s="122"/>
      <c r="D120" s="122"/>
      <c r="E120" s="122"/>
      <c r="F120" s="122"/>
      <c r="G120" s="122"/>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0</v>
      </c>
      <c r="C126" s="66">
        <v>0</v>
      </c>
      <c r="D126" s="98">
        <f>IFERROR(((B126/C126)-1)*100,IF(B126+C126&lt;&gt;0,100,0))</f>
        <v>0</v>
      </c>
      <c r="E126" s="66">
        <v>22</v>
      </c>
      <c r="F126" s="66">
        <v>13</v>
      </c>
      <c r="G126" s="98">
        <f>IFERROR(((E126/F126)-1)*100,IF(E126+F126&lt;&gt;0,100,0))</f>
        <v>69.230769230769226</v>
      </c>
    </row>
    <row r="127" spans="1:7" s="16" customFormat="1" ht="11.5" x14ac:dyDescent="0.25">
      <c r="A127" s="79" t="s">
        <v>72</v>
      </c>
      <c r="B127" s="67">
        <v>263</v>
      </c>
      <c r="C127" s="66">
        <v>103</v>
      </c>
      <c r="D127" s="98">
        <f>IFERROR(((B127/C127)-1)*100,IF(B127+C127&lt;&gt;0,100,0))</f>
        <v>155.33980582524273</v>
      </c>
      <c r="E127" s="66">
        <v>11071</v>
      </c>
      <c r="F127" s="66">
        <v>14097</v>
      </c>
      <c r="G127" s="98">
        <f>IFERROR(((E127/F127)-1)*100,IF(E127+F127&lt;&gt;0,100,0))</f>
        <v>-21.465560048237208</v>
      </c>
    </row>
    <row r="128" spans="1:7" s="16" customFormat="1" ht="11.5" x14ac:dyDescent="0.25">
      <c r="A128" s="79" t="s">
        <v>74</v>
      </c>
      <c r="B128" s="67">
        <v>3</v>
      </c>
      <c r="C128" s="66">
        <v>6</v>
      </c>
      <c r="D128" s="98">
        <f>IFERROR(((B128/C128)-1)*100,IF(B128+C128&lt;&gt;0,100,0))</f>
        <v>-50</v>
      </c>
      <c r="E128" s="66">
        <v>398</v>
      </c>
      <c r="F128" s="66">
        <v>429</v>
      </c>
      <c r="G128" s="98">
        <f>IFERROR(((E128/F128)-1)*100,IF(E128+F128&lt;&gt;0,100,0))</f>
        <v>-7.2261072261072261</v>
      </c>
    </row>
    <row r="129" spans="1:7" s="28" customFormat="1" ht="11.5" x14ac:dyDescent="0.25">
      <c r="A129" s="81" t="s">
        <v>34</v>
      </c>
      <c r="B129" s="82">
        <f>SUM(B126:B128)</f>
        <v>266</v>
      </c>
      <c r="C129" s="82">
        <f>SUM(C126:C128)</f>
        <v>109</v>
      </c>
      <c r="D129" s="98">
        <f>IFERROR(((B129/C129)-1)*100,IF(B129+C129&lt;&gt;0,100,0))</f>
        <v>144.03669724770643</v>
      </c>
      <c r="E129" s="82">
        <f>SUM(E126:E128)</f>
        <v>11491</v>
      </c>
      <c r="F129" s="82">
        <f>SUM(F126:F128)</f>
        <v>14539</v>
      </c>
      <c r="G129" s="98">
        <f>IFERROR(((E129/F129)-1)*100,IF(E129+F129&lt;&gt;0,100,0))</f>
        <v>-20.964302909416055</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41</v>
      </c>
      <c r="C132" s="66">
        <v>44</v>
      </c>
      <c r="D132" s="98">
        <f>IFERROR(((B132/C132)-1)*100,IF(B132+C132&lt;&gt;0,100,0))</f>
        <v>-6.8181818181818237</v>
      </c>
      <c r="E132" s="66">
        <v>1125</v>
      </c>
      <c r="F132" s="66">
        <v>1663</v>
      </c>
      <c r="G132" s="98">
        <f>IFERROR(((E132/F132)-1)*100,IF(E132+F132&lt;&gt;0,100,0))</f>
        <v>-32.351172579675278</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41</v>
      </c>
      <c r="C134" s="82">
        <f>SUM(C132:C133)</f>
        <v>44</v>
      </c>
      <c r="D134" s="98">
        <f>IFERROR(((B134/C134)-1)*100,IF(B134+C134&lt;&gt;0,100,0))</f>
        <v>-6.8181818181818237</v>
      </c>
      <c r="E134" s="82">
        <f>SUM(E132:E133)</f>
        <v>1125</v>
      </c>
      <c r="F134" s="82">
        <f>SUM(F132:F133)</f>
        <v>1663</v>
      </c>
      <c r="G134" s="98">
        <f>IFERROR(((E134/F134)-1)*100,IF(E134+F134&lt;&gt;0,100,0))</f>
        <v>-32.351172579675278</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0</v>
      </c>
      <c r="C137" s="66">
        <v>0</v>
      </c>
      <c r="D137" s="98">
        <f>IFERROR(((B137/C137)-1)*100,IF(B137+C137&lt;&gt;0,100,0))</f>
        <v>0</v>
      </c>
      <c r="E137" s="66">
        <v>261815</v>
      </c>
      <c r="F137" s="66">
        <v>110085</v>
      </c>
      <c r="G137" s="98">
        <f>IFERROR(((E137/F137)-1)*100,IF(E137+F137&lt;&gt;0,100,0))</f>
        <v>137.8298587455148</v>
      </c>
    </row>
    <row r="138" spans="1:7" s="16" customFormat="1" ht="11.5" x14ac:dyDescent="0.25">
      <c r="A138" s="79" t="s">
        <v>72</v>
      </c>
      <c r="B138" s="67">
        <v>50914</v>
      </c>
      <c r="C138" s="66">
        <v>25659</v>
      </c>
      <c r="D138" s="98">
        <f>IFERROR(((B138/C138)-1)*100,IF(B138+C138&lt;&gt;0,100,0))</f>
        <v>98.425503721890962</v>
      </c>
      <c r="E138" s="66">
        <v>11587935</v>
      </c>
      <c r="F138" s="66">
        <v>12262343</v>
      </c>
      <c r="G138" s="98">
        <f>IFERROR(((E138/F138)-1)*100,IF(E138+F138&lt;&gt;0,100,0))</f>
        <v>-5.4998298449162597</v>
      </c>
    </row>
    <row r="139" spans="1:7" s="16" customFormat="1" ht="11.5" x14ac:dyDescent="0.25">
      <c r="A139" s="79" t="s">
        <v>74</v>
      </c>
      <c r="B139" s="67">
        <v>4</v>
      </c>
      <c r="C139" s="66">
        <v>181</v>
      </c>
      <c r="D139" s="98">
        <f>IFERROR(((B139/C139)-1)*100,IF(B139+C139&lt;&gt;0,100,0))</f>
        <v>-97.790055248618785</v>
      </c>
      <c r="E139" s="66">
        <v>17263</v>
      </c>
      <c r="F139" s="66">
        <v>24846</v>
      </c>
      <c r="G139" s="98">
        <f>IFERROR(((E139/F139)-1)*100,IF(E139+F139&lt;&gt;0,100,0))</f>
        <v>-30.52000321983418</v>
      </c>
    </row>
    <row r="140" spans="1:7" s="16" customFormat="1" ht="11.5" x14ac:dyDescent="0.25">
      <c r="A140" s="81" t="s">
        <v>34</v>
      </c>
      <c r="B140" s="82">
        <f>SUM(B137:B139)</f>
        <v>50918</v>
      </c>
      <c r="C140" s="82">
        <f>SUM(C137:C139)</f>
        <v>25840</v>
      </c>
      <c r="D140" s="98">
        <f>IFERROR(((B140/C140)-1)*100,IF(B140+C140&lt;&gt;0,100,0))</f>
        <v>97.051083591331277</v>
      </c>
      <c r="E140" s="82">
        <f>SUM(E137:E139)</f>
        <v>11867013</v>
      </c>
      <c r="F140" s="82">
        <f>SUM(F137:F139)</f>
        <v>12397274</v>
      </c>
      <c r="G140" s="98">
        <f>IFERROR(((E140/F140)-1)*100,IF(E140+F140&lt;&gt;0,100,0))</f>
        <v>-4.2772386897313108</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12150</v>
      </c>
      <c r="C143" s="66">
        <v>5824</v>
      </c>
      <c r="D143" s="98">
        <f>IFERROR(((B143/C143)-1)*100,)</f>
        <v>108.61950549450547</v>
      </c>
      <c r="E143" s="66">
        <v>598324</v>
      </c>
      <c r="F143" s="66">
        <v>716259</v>
      </c>
      <c r="G143" s="98">
        <f>IFERROR(((E143/F143)-1)*100,)</f>
        <v>-16.465412651010315</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12150</v>
      </c>
      <c r="C145" s="82">
        <f>SUM(C143:C144)</f>
        <v>5824</v>
      </c>
      <c r="D145" s="98">
        <f>IFERROR(((B145/C145)-1)*100,)</f>
        <v>108.61950549450547</v>
      </c>
      <c r="E145" s="82">
        <f>SUM(E143:E144)</f>
        <v>598324</v>
      </c>
      <c r="F145" s="82">
        <f>SUM(F143:F144)</f>
        <v>716259</v>
      </c>
      <c r="G145" s="98">
        <f>IFERROR(((E145/F145)-1)*100,)</f>
        <v>-16.465412651010315</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0</v>
      </c>
      <c r="C148" s="66">
        <v>0</v>
      </c>
      <c r="D148" s="98">
        <f>IFERROR(((B148/C148)-1)*100,IF(B148+C148&lt;&gt;0,100,0))</f>
        <v>0</v>
      </c>
      <c r="E148" s="66">
        <v>6287021.1775000002</v>
      </c>
      <c r="F148" s="66">
        <v>2654433.5237500002</v>
      </c>
      <c r="G148" s="98">
        <f>IFERROR(((E148/F148)-1)*100,IF(E148+F148&lt;&gt;0,100,0))</f>
        <v>136.84982581963973</v>
      </c>
    </row>
    <row r="149" spans="1:7" s="32" customFormat="1" x14ac:dyDescent="0.25">
      <c r="A149" s="79" t="s">
        <v>72</v>
      </c>
      <c r="B149" s="67">
        <v>4412452.6145500001</v>
      </c>
      <c r="C149" s="66">
        <v>2388636.5575299999</v>
      </c>
      <c r="D149" s="98">
        <f>IFERROR(((B149/C149)-1)*100,IF(B149+C149&lt;&gt;0,100,0))</f>
        <v>84.726830904436667</v>
      </c>
      <c r="E149" s="66">
        <v>1082791026.0273099</v>
      </c>
      <c r="F149" s="66">
        <v>1130303227.43524</v>
      </c>
      <c r="G149" s="98">
        <f>IFERROR(((E149/F149)-1)*100,IF(E149+F149&lt;&gt;0,100,0))</f>
        <v>-4.2034916166469376</v>
      </c>
    </row>
    <row r="150" spans="1:7" s="32" customFormat="1" x14ac:dyDescent="0.25">
      <c r="A150" s="79" t="s">
        <v>74</v>
      </c>
      <c r="B150" s="67">
        <v>32029.26</v>
      </c>
      <c r="C150" s="66">
        <v>863226.85</v>
      </c>
      <c r="D150" s="98">
        <f>IFERROR(((B150/C150)-1)*100,IF(B150+C150&lt;&gt;0,100,0))</f>
        <v>-96.289589463071039</v>
      </c>
      <c r="E150" s="66">
        <v>101493272.28</v>
      </c>
      <c r="F150" s="66">
        <v>122423621.09</v>
      </c>
      <c r="G150" s="98">
        <f>IFERROR(((E150/F150)-1)*100,IF(E150+F150&lt;&gt;0,100,0))</f>
        <v>-17.09665881767458</v>
      </c>
    </row>
    <row r="151" spans="1:7" s="16" customFormat="1" ht="11.5" x14ac:dyDescent="0.25">
      <c r="A151" s="81" t="s">
        <v>34</v>
      </c>
      <c r="B151" s="82">
        <f>SUM(B148:B150)</f>
        <v>4444481.8745499998</v>
      </c>
      <c r="C151" s="82">
        <f>SUM(C148:C150)</f>
        <v>3251863.40753</v>
      </c>
      <c r="D151" s="98">
        <f>IFERROR(((B151/C151)-1)*100,IF(B151+C151&lt;&gt;0,100,0))</f>
        <v>36.674925037084208</v>
      </c>
      <c r="E151" s="82">
        <f>SUM(E148:E150)</f>
        <v>1190571319.4848099</v>
      </c>
      <c r="F151" s="82">
        <f>SUM(F148:F150)</f>
        <v>1255381282.04899</v>
      </c>
      <c r="G151" s="98">
        <f>IFERROR(((E151/F151)-1)*100,IF(E151+F151&lt;&gt;0,100,0))</f>
        <v>-5.1625720003089075</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15454.95</v>
      </c>
      <c r="C154" s="66">
        <v>12876.925999999999</v>
      </c>
      <c r="D154" s="98">
        <f>IFERROR(((B154/C154)-1)*100,IF(B154+C154&lt;&gt;0,100,0))</f>
        <v>20.020492468466465</v>
      </c>
      <c r="E154" s="66">
        <v>989987.90833000001</v>
      </c>
      <c r="F154" s="66">
        <v>1406240.5679500001</v>
      </c>
      <c r="G154" s="98">
        <f>IFERROR(((E154/F154)-1)*100,IF(E154+F154&lt;&gt;0,100,0))</f>
        <v>-29.600387665305938</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15454.95</v>
      </c>
      <c r="C156" s="82">
        <f>SUM(C154:C155)</f>
        <v>12876.925999999999</v>
      </c>
      <c r="D156" s="98">
        <f>IFERROR(((B156/C156)-1)*100,IF(B156+C156&lt;&gt;0,100,0))</f>
        <v>20.020492468466465</v>
      </c>
      <c r="E156" s="82">
        <f>SUM(E154:E155)</f>
        <v>989987.90833000001</v>
      </c>
      <c r="F156" s="82">
        <f>SUM(F154:F155)</f>
        <v>1406240.5679500001</v>
      </c>
      <c r="G156" s="98">
        <f>IFERROR(((E156/F156)-1)*100,IF(E156+F156&lt;&gt;0,100,0))</f>
        <v>-29.600387665305938</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215</v>
      </c>
      <c r="C159" s="66">
        <v>60010</v>
      </c>
      <c r="D159" s="98">
        <f>IFERROR(((B159/C159)-1)*100,IF(B159+C159&lt;&gt;0,100,0))</f>
        <v>-99.641726378936852</v>
      </c>
      <c r="E159" s="78"/>
      <c r="F159" s="78"/>
      <c r="G159" s="65"/>
    </row>
    <row r="160" spans="1:7" s="16" customFormat="1" ht="11.5" x14ac:dyDescent="0.25">
      <c r="A160" s="79" t="s">
        <v>72</v>
      </c>
      <c r="B160" s="67">
        <v>1023795</v>
      </c>
      <c r="C160" s="66">
        <v>930258</v>
      </c>
      <c r="D160" s="98">
        <f>IFERROR(((B160/C160)-1)*100,IF(B160+C160&lt;&gt;0,100,0))</f>
        <v>10.054952497049197</v>
      </c>
      <c r="E160" s="78"/>
      <c r="F160" s="78"/>
      <c r="G160" s="65"/>
    </row>
    <row r="161" spans="1:7" s="16" customFormat="1" ht="11.5" x14ac:dyDescent="0.25">
      <c r="A161" s="79" t="s">
        <v>74</v>
      </c>
      <c r="B161" s="67">
        <v>1704</v>
      </c>
      <c r="C161" s="66">
        <v>2311</v>
      </c>
      <c r="D161" s="98">
        <f>IFERROR(((B161/C161)-1)*100,IF(B161+C161&lt;&gt;0,100,0))</f>
        <v>-26.265685850281262</v>
      </c>
      <c r="E161" s="78"/>
      <c r="F161" s="78"/>
      <c r="G161" s="65"/>
    </row>
    <row r="162" spans="1:7" s="28" customFormat="1" ht="11.5" x14ac:dyDescent="0.25">
      <c r="A162" s="81" t="s">
        <v>34</v>
      </c>
      <c r="B162" s="82">
        <f>SUM(B159:B161)</f>
        <v>1025714</v>
      </c>
      <c r="C162" s="82">
        <f>SUM(C159:C161)</f>
        <v>992579</v>
      </c>
      <c r="D162" s="98">
        <f>IFERROR(((B162/C162)-1)*100,IF(B162+C162&lt;&gt;0,100,0))</f>
        <v>3.3382733263548792</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128484</v>
      </c>
      <c r="C165" s="66">
        <v>115120</v>
      </c>
      <c r="D165" s="98">
        <f>IFERROR(((B165/C165)-1)*100,IF(B165+C165&lt;&gt;0,100,0))</f>
        <v>11.608756080611538</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128484</v>
      </c>
      <c r="C167" s="82">
        <f>SUM(C165:C166)</f>
        <v>115120</v>
      </c>
      <c r="D167" s="98">
        <f>IFERROR(((B167/C167)-1)*100,IF(B167+C167&lt;&gt;0,100,0))</f>
        <v>11.608756080611538</v>
      </c>
      <c r="E167" s="82"/>
      <c r="F167" s="82"/>
      <c r="G167" s="65"/>
    </row>
    <row r="168" spans="1:7" s="32" customFormat="1" ht="14" x14ac:dyDescent="0.3">
      <c r="A168" s="36"/>
      <c r="B168" s="36"/>
      <c r="C168" s="36"/>
      <c r="D168" s="36"/>
      <c r="E168" s="44"/>
      <c r="F168" s="33"/>
      <c r="G168" s="33"/>
    </row>
    <row r="169" spans="1:7" ht="15.5" x14ac:dyDescent="0.35">
      <c r="A169" s="122" t="s">
        <v>60</v>
      </c>
      <c r="B169" s="122"/>
      <c r="C169" s="122"/>
      <c r="D169" s="122"/>
      <c r="E169" s="122"/>
      <c r="F169" s="122"/>
      <c r="G169" s="122"/>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14061</v>
      </c>
      <c r="C175" s="113">
        <v>16475</v>
      </c>
      <c r="D175" s="111">
        <f>IFERROR(((B175/C175)-1)*100,IF(B175+C175&lt;&gt;0,100,0))</f>
        <v>-14.652503793626703</v>
      </c>
      <c r="E175" s="113">
        <v>425499</v>
      </c>
      <c r="F175" s="113">
        <v>434442</v>
      </c>
      <c r="G175" s="111">
        <f>IFERROR(((E175/F175)-1)*100,IF(E175+F175&lt;&gt;0,100,0))</f>
        <v>-2.0585026309610899</v>
      </c>
    </row>
    <row r="176" spans="1:7" x14ac:dyDescent="0.25">
      <c r="A176" s="101" t="s">
        <v>32</v>
      </c>
      <c r="B176" s="112">
        <v>113935</v>
      </c>
      <c r="C176" s="113">
        <v>113564</v>
      </c>
      <c r="D176" s="111">
        <f t="shared" ref="D176:D178" si="5">IFERROR(((B176/C176)-1)*100,IF(B176+C176&lt;&gt;0,100,0))</f>
        <v>0.32668803494064758</v>
      </c>
      <c r="E176" s="113">
        <v>3035351</v>
      </c>
      <c r="F176" s="113">
        <v>2858690</v>
      </c>
      <c r="G176" s="111">
        <f>IFERROR(((E176/F176)-1)*100,IF(E176+F176&lt;&gt;0,100,0))</f>
        <v>6.1797886444490358</v>
      </c>
    </row>
    <row r="177" spans="1:7" x14ac:dyDescent="0.25">
      <c r="A177" s="101" t="s">
        <v>92</v>
      </c>
      <c r="B177" s="112">
        <v>40410600</v>
      </c>
      <c r="C177" s="113">
        <v>34663037</v>
      </c>
      <c r="D177" s="111">
        <f t="shared" si="5"/>
        <v>16.581244742057667</v>
      </c>
      <c r="E177" s="113">
        <v>1005616142</v>
      </c>
      <c r="F177" s="113">
        <v>801310185</v>
      </c>
      <c r="G177" s="111">
        <f>IFERROR(((E177/F177)-1)*100,IF(E177+F177&lt;&gt;0,100,0))</f>
        <v>25.496488229461356</v>
      </c>
    </row>
    <row r="178" spans="1:7" x14ac:dyDescent="0.25">
      <c r="A178" s="101" t="s">
        <v>93</v>
      </c>
      <c r="B178" s="112">
        <v>147806</v>
      </c>
      <c r="C178" s="113">
        <v>142556</v>
      </c>
      <c r="D178" s="111">
        <f t="shared" si="5"/>
        <v>3.6827632649625519</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351</v>
      </c>
      <c r="C181" s="113">
        <v>215</v>
      </c>
      <c r="D181" s="111">
        <f t="shared" ref="D181:D184" si="6">IFERROR(((B181/C181)-1)*100,IF(B181+C181&lt;&gt;0,100,0))</f>
        <v>63.255813953488385</v>
      </c>
      <c r="E181" s="113">
        <v>19372</v>
      </c>
      <c r="F181" s="113">
        <v>19885</v>
      </c>
      <c r="G181" s="111">
        <f t="shared" ref="G181" si="7">IFERROR(((E181/F181)-1)*100,IF(E181+F181&lt;&gt;0,100,0))</f>
        <v>-2.5798340457631408</v>
      </c>
    </row>
    <row r="182" spans="1:7" x14ac:dyDescent="0.25">
      <c r="A182" s="101" t="s">
        <v>32</v>
      </c>
      <c r="B182" s="112">
        <v>3308</v>
      </c>
      <c r="C182" s="113">
        <v>2890</v>
      </c>
      <c r="D182" s="111">
        <f t="shared" si="6"/>
        <v>14.463667820069205</v>
      </c>
      <c r="E182" s="113">
        <v>234005</v>
      </c>
      <c r="F182" s="113">
        <v>257212</v>
      </c>
      <c r="G182" s="111">
        <f t="shared" ref="G182" si="8">IFERROR(((E182/F182)-1)*100,IF(E182+F182&lt;&gt;0,100,0))</f>
        <v>-9.0225183894997123</v>
      </c>
    </row>
    <row r="183" spans="1:7" x14ac:dyDescent="0.25">
      <c r="A183" s="101" t="s">
        <v>92</v>
      </c>
      <c r="B183" s="112">
        <v>34366</v>
      </c>
      <c r="C183" s="113">
        <v>37727</v>
      </c>
      <c r="D183" s="111">
        <f t="shared" si="6"/>
        <v>-8.9087390993187849</v>
      </c>
      <c r="E183" s="113">
        <v>4148724</v>
      </c>
      <c r="F183" s="113">
        <v>2629558</v>
      </c>
      <c r="G183" s="111">
        <f t="shared" ref="G183" si="9">IFERROR(((E183/F183)-1)*100,IF(E183+F183&lt;&gt;0,100,0))</f>
        <v>57.772675103572539</v>
      </c>
    </row>
    <row r="184" spans="1:7" x14ac:dyDescent="0.25">
      <c r="A184" s="101" t="s">
        <v>93</v>
      </c>
      <c r="B184" s="112">
        <v>20425</v>
      </c>
      <c r="C184" s="113">
        <v>73426</v>
      </c>
      <c r="D184" s="111">
        <f t="shared" si="6"/>
        <v>-72.182877999618668</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21" t="s">
        <v>85</v>
      </c>
      <c r="B188" s="121"/>
      <c r="C188" s="121"/>
      <c r="D188" s="121"/>
      <c r="E188" s="121"/>
      <c r="F188" s="121"/>
      <c r="G188" s="121"/>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2021-11-29T08:16:17Z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2021-11-29T06:00:04Z</vt:lpwstr>
  </property>
  <property fmtid="{D5CDD505-2E9C-101B-9397-08002B2CF9AE}" pid="4" name="MSIP_Label_66d8a90e-c522-4829-9625-db8c70f8b095_Method">
    <vt:lpwstr>Privileged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b6025c49-3e03-4885-b70a-0e6b751b931c</vt:lpwstr>
  </property>
  <property fmtid="{D5CDD505-2E9C-101B-9397-08002B2CF9AE}" pid="8" name="MSIP_Label_66d8a90e-c522-4829-9625-db8c70f8b095_ContentBits">
    <vt:lpwstr>0</vt:lpwstr>
  </property>
</Properties>
</file>